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<sst xmlns="http://schemas.openxmlformats.org/spreadsheetml/2006/main" count="337" uniqueCount="156">
  <si>
    <t/>
  </si>
  <si>
    <t>КЭСР</t>
  </si>
  <si>
    <t>План</t>
  </si>
  <si>
    <t>Факт</t>
  </si>
  <si>
    <t>Всего:</t>
  </si>
  <si>
    <t>Прогноз</t>
  </si>
  <si>
    <t>Вид расхода</t>
  </si>
  <si>
    <t>Целевая статья</t>
  </si>
  <si>
    <t>Раздел, подраздел</t>
  </si>
  <si>
    <t>Отчетный период 2006 год</t>
  </si>
  <si>
    <t>Код расходного обязательства</t>
  </si>
  <si>
    <t>Коды бюджетной классификации</t>
  </si>
  <si>
    <t>обслуживание муниципального долга</t>
  </si>
  <si>
    <t>резервный фонд местных администраций</t>
  </si>
  <si>
    <t>Наименование расходного обязательства</t>
  </si>
  <si>
    <t>Дата вступления в силу и срок действия</t>
  </si>
  <si>
    <t>Номер статьи, части, пункта, подпункта, абзаца</t>
  </si>
  <si>
    <t>Наименование и реквизиты нормативно правового акта</t>
  </si>
  <si>
    <t>организация ритуальных услуг и содержание мест захоронения</t>
  </si>
  <si>
    <t>Объем средств на исполнение расходного обязательства (тыс. руб.)</t>
  </si>
  <si>
    <t>финансирование расходов на содержание органов местного самоуправления поселений</t>
  </si>
  <si>
    <t>организация и осуществление мероприятий по работе с детьми и молодежью в поселении</t>
  </si>
  <si>
    <t>обеспечение первичных мер пожарной безопасности в границах населенных пунктов поселения</t>
  </si>
  <si>
    <t>обеспечение условий для развития на территории поселения физической культуры и массового спорта</t>
  </si>
  <si>
    <t>владение, пользование и распоряжение имуществом, находящимся в муниципальной собственности поселения</t>
  </si>
  <si>
    <t>создание условий для организации досуга и обеспечения жителей поселения услугами организаций культуры</t>
  </si>
  <si>
    <t>Нормативное правовое регулирование, определяющее финансовое обеспечение и порядок расходование средств</t>
  </si>
  <si>
    <t>осуществление полномочий по первичному воинскому учету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</si>
  <si>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</si>
  <si>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расходов на дополнительные меры социальной поддержки и социальной помощи для отдельных категорий граждан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</si>
  <si>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</si>
  <si>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</si>
  <si>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</si>
  <si>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</si>
  <si>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</si>
  <si>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</si>
  <si>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</si>
  <si>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Расходные обязательства,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государственных полномочий Российской Федерации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</si>
  <si>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</si>
  <si>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 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формирование и размещение муниципального заказа; 
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</si>
  <si>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</si>
  <si>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Федерации; 
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</si>
  <si>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 
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</si>
  <si>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
</t>
  </si>
  <si>
    <t>итого</t>
  </si>
  <si>
    <t xml:space="preserve">Итого </t>
  </si>
  <si>
    <t>0102</t>
  </si>
  <si>
    <t>0104</t>
  </si>
  <si>
    <t>850</t>
  </si>
  <si>
    <t>0113</t>
  </si>
  <si>
    <t>0502</t>
  </si>
  <si>
    <t>0409</t>
  </si>
  <si>
    <t>0309</t>
  </si>
  <si>
    <t>0310</t>
  </si>
  <si>
    <t>0801</t>
  </si>
  <si>
    <t>1105</t>
  </si>
  <si>
    <t>0503</t>
  </si>
  <si>
    <t>0412</t>
  </si>
  <si>
    <t>0707</t>
  </si>
  <si>
    <t>1202</t>
  </si>
  <si>
    <t>0111</t>
  </si>
  <si>
    <t>870</t>
  </si>
  <si>
    <t>1301</t>
  </si>
  <si>
    <t>730</t>
  </si>
  <si>
    <t>1003</t>
  </si>
  <si>
    <t>540</t>
  </si>
  <si>
    <t>0106</t>
  </si>
  <si>
    <t>0203</t>
  </si>
  <si>
    <t>Петровское сельское поселение Славянского района</t>
  </si>
  <si>
    <t>Устав Петровского сельского поселения Славянского района, ст.8 п.1 от 29.06.2012г.</t>
  </si>
  <si>
    <t>Устав Петровского сельского поселения Славянского района, ст.8 п.3 от 29.06.2012г.</t>
  </si>
  <si>
    <t>Устав Петровского сельского поселения Славянского района, ст.8 п.4 от 29.06.2012г.</t>
  </si>
  <si>
    <t>Устав Петровского сельского поселения Славянского района, ст.8 п.5 от 29.06.2012г.</t>
  </si>
  <si>
    <t>Устав Петровского сельского поселения Славянского района, ст.8 п.8 от 29.06.2012г.</t>
  </si>
  <si>
    <t>Устав Петровского сельского поселения Славянского района, ст.8 п.10 от 29.06.2012г.</t>
  </si>
  <si>
    <t>Устав Петровского сельского поселения Славянского района, ст.8 п.12 от 29.06.2012г.</t>
  </si>
  <si>
    <t>Устав Петровского сельского поселения Славянского района, ст.8 п.13 от 29.06.2012г.</t>
  </si>
  <si>
    <t>Устав Петровского сельского поселения Славянского района, ст.8 п.16 от 29.06.2012г.</t>
  </si>
  <si>
    <t>Устав Петровского сельского поселения Славянского района, ст.8 п.20 от 29.06.2012г.</t>
  </si>
  <si>
    <t>Устав Петровского сельского поселения Славянского района, ст.8 п.21 от 29.06.2012г.</t>
  </si>
  <si>
    <t>Устав Петровского сельского поселения Славянского района, ст.8 п.23 от 29.06.2012г.</t>
  </si>
  <si>
    <t>Устав Петровского сельского поселения Славянского района, ст.8 п.24 от 29.06.2012г.</t>
  </si>
  <si>
    <t>Устав Петровского сельского поселения Славянского района, ст.8 п.25 от 29.06.2012г.</t>
  </si>
  <si>
    <t>Устав Петровского сельского поселения Славянского района, ст.8 п.28 от 29.06.2012г.</t>
  </si>
  <si>
    <t>Устав Петровского сельского поселения Славянского района, ст.8 п.29 от 29.06.2012г.</t>
  </si>
  <si>
    <t>Устав Петровского сельского поселения Славянского района, ст.8 п.40 от 29.06.2012г.</t>
  </si>
  <si>
    <t>Устав Петровского сельского поселения Славянского района, ст.8 п.6 от 29.06.2012г.</t>
  </si>
  <si>
    <t>121</t>
  </si>
  <si>
    <t>244</t>
  </si>
  <si>
    <t>111</t>
  </si>
  <si>
    <t>851</t>
  </si>
  <si>
    <t>313</t>
  </si>
  <si>
    <t>0107</t>
  </si>
  <si>
    <t>0314</t>
  </si>
  <si>
    <t>2019год</t>
  </si>
  <si>
    <t>2020год</t>
  </si>
  <si>
    <t xml:space="preserve">Глава администрации Петровского сельского поселения                                                                                                                                                                                                                     В.И. Михайленко                                                                                                                                                             </t>
  </si>
  <si>
    <t>5210000190</t>
  </si>
  <si>
    <t>129</t>
  </si>
  <si>
    <t>5310000190</t>
  </si>
  <si>
    <t>122</t>
  </si>
  <si>
    <t>6320000190</t>
  </si>
  <si>
    <t>5320060190</t>
  </si>
  <si>
    <t>5360010590</t>
  </si>
  <si>
    <t>5330020590</t>
  </si>
  <si>
    <t>5410010020</t>
  </si>
  <si>
    <t>5350000590</t>
  </si>
  <si>
    <t>112</t>
  </si>
  <si>
    <t>119</t>
  </si>
  <si>
    <t>3510115011</t>
  </si>
  <si>
    <t>852</t>
  </si>
  <si>
    <t>853</t>
  </si>
  <si>
    <t>5110051180</t>
  </si>
  <si>
    <t>5110081180</t>
  </si>
  <si>
    <t>5510010101</t>
  </si>
  <si>
    <t>5570010390</t>
  </si>
  <si>
    <t>5580010080</t>
  </si>
  <si>
    <t>5720010150</t>
  </si>
  <si>
    <t>5720060050</t>
  </si>
  <si>
    <t>5720315163</t>
  </si>
  <si>
    <t>5760010400</t>
  </si>
  <si>
    <t>6030010280</t>
  </si>
  <si>
    <t>6070010780</t>
  </si>
  <si>
    <t>6110010380</t>
  </si>
  <si>
    <t>6150010350</t>
  </si>
  <si>
    <t>6150060170</t>
  </si>
  <si>
    <t>6170010370</t>
  </si>
  <si>
    <t>6510000590</t>
  </si>
  <si>
    <t>6430010460</t>
  </si>
  <si>
    <t>6520000590</t>
  </si>
  <si>
    <t>6520160120</t>
  </si>
  <si>
    <t>65201S0120</t>
  </si>
  <si>
    <t>6510060120</t>
  </si>
  <si>
    <t>65100S0120</t>
  </si>
  <si>
    <t>6810010430</t>
  </si>
  <si>
    <t>6910010440</t>
  </si>
  <si>
    <t>6220010200</t>
  </si>
  <si>
    <t>Итого</t>
  </si>
  <si>
    <t>5520000590</t>
  </si>
  <si>
    <t>7020010450</t>
  </si>
  <si>
    <t>3640115050</t>
  </si>
  <si>
    <t>5770011040</t>
  </si>
  <si>
    <t>6120010320</t>
  </si>
  <si>
    <t>Реестр расходных обязательств муниципального образования по состоянию на 1 февраля 2018 года</t>
  </si>
  <si>
    <t>Отчетный период 2017 год</t>
  </si>
  <si>
    <t>2018 год (план)</t>
  </si>
  <si>
    <t>2021год</t>
  </si>
  <si>
    <t>3810162440</t>
  </si>
  <si>
    <t>38101S2440</t>
  </si>
  <si>
    <t>6110060050</t>
  </si>
  <si>
    <t>6130060050</t>
  </si>
  <si>
    <t>6150060050</t>
  </si>
  <si>
    <t>5540010500</t>
  </si>
  <si>
    <t>6110215070</t>
  </si>
  <si>
    <t>61300R5550</t>
  </si>
  <si>
    <t>Начальник финансового отдела                                                                                                                                                                                                                                                               М.Н. Ковтун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</si>
</sst>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0;[Red]\-#,##0.000;0.000"/>
    <numFmt numFmtId="173" formatCode="0\.00\.00\.0\.00"/>
    <numFmt numFmtId="174" formatCode="00\.00"/>
    <numFmt numFmtId="175" formatCode="000\.00\.00"/>
    <numFmt numFmtId="176" formatCode="000"/>
    <numFmt numFmtId="177" formatCode="0.000"/>
    <numFmt numFmtId="178" formatCode="#,##0.000_ ;[Red]\-#,##0.0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centerContinuous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0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0" fontId="5" fillId="0" borderId="21" xfId="0" applyNumberFormat="1" applyFont="1" applyFill="1" applyBorder="1" applyAlignment="1" applyProtection="1">
      <alignment horizontal="left" vertical="top" wrapText="1"/>
      <protection hidden="1"/>
    </xf>
    <xf numFmtId="0" fontId="5" fillId="0" borderId="22" xfId="0" applyNumberFormat="1" applyFont="1" applyFill="1" applyBorder="1" applyAlignment="1" applyProtection="1">
      <alignment horizontal="left" vertical="top" wrapText="1"/>
      <protection hidden="1"/>
    </xf>
    <xf numFmtId="0" fontId="5" fillId="0" borderId="23" xfId="0" applyNumberFormat="1" applyFont="1" applyFill="1" applyBorder="1" applyAlignment="1" applyProtection="1">
      <alignment horizontal="left" vertical="top" wrapText="1"/>
      <protection hidden="1"/>
    </xf>
    <xf numFmtId="172" fontId="5" fillId="0" borderId="21" xfId="0" applyNumberFormat="1" applyFont="1" applyFill="1" applyBorder="1" applyAlignment="1" applyProtection="1">
      <alignment vertical="top" wrapText="1"/>
      <protection hidden="1"/>
    </xf>
    <xf numFmtId="172" fontId="5" fillId="0" borderId="24" xfId="0" applyNumberFormat="1" applyFont="1" applyFill="1" applyBorder="1" applyAlignment="1" applyProtection="1">
      <alignment vertical="top"/>
      <protection hidden="1"/>
    </xf>
    <xf numFmtId="0" fontId="0" fillId="0" borderId="25" xfId="0" applyBorder="1" applyAlignment="1" applyProtection="1">
      <alignment/>
      <protection hidden="1"/>
    </xf>
    <xf numFmtId="173" fontId="4" fillId="0" borderId="26" xfId="0" applyNumberFormat="1" applyFont="1" applyFill="1" applyBorder="1" applyAlignment="1" applyProtection="1">
      <alignment horizontal="left" vertical="top"/>
      <protection hidden="1"/>
    </xf>
    <xf numFmtId="0" fontId="4" fillId="0" borderId="27" xfId="0" applyNumberFormat="1" applyFont="1" applyFill="1" applyBorder="1" applyAlignment="1" applyProtection="1">
      <alignment horizontal="left" vertical="top" wrapText="1"/>
      <protection hidden="1"/>
    </xf>
    <xf numFmtId="0" fontId="0" fillId="0" borderId="28" xfId="0" applyBorder="1" applyAlignment="1" applyProtection="1">
      <alignment/>
      <protection hidden="1"/>
    </xf>
    <xf numFmtId="173" fontId="5" fillId="0" borderId="29" xfId="0" applyNumberFormat="1" applyFont="1" applyFill="1" applyBorder="1" applyAlignment="1" applyProtection="1">
      <alignment horizontal="left" vertical="top"/>
      <protection hidden="1"/>
    </xf>
    <xf numFmtId="0" fontId="5" fillId="0" borderId="20" xfId="0" applyNumberFormat="1" applyFont="1" applyFill="1" applyBorder="1" applyAlignment="1" applyProtection="1">
      <alignment horizontal="left" vertical="top" wrapText="1"/>
      <protection hidden="1"/>
    </xf>
    <xf numFmtId="172" fontId="5" fillId="0" borderId="20" xfId="0" applyNumberFormat="1" applyFont="1" applyFill="1" applyBorder="1" applyAlignment="1" applyProtection="1">
      <alignment vertical="top"/>
      <protection hidden="1"/>
    </xf>
    <xf numFmtId="173" fontId="6" fillId="0" borderId="29" xfId="0" applyNumberFormat="1" applyFont="1" applyFill="1" applyBorder="1" applyAlignment="1" applyProtection="1">
      <alignment horizontal="left" vertical="top"/>
      <protection hidden="1"/>
    </xf>
    <xf numFmtId="172" fontId="6" fillId="0" borderId="20" xfId="0" applyNumberFormat="1" applyFont="1" applyFill="1" applyBorder="1" applyAlignment="1" applyProtection="1">
      <alignment vertical="top"/>
      <protection hidden="1"/>
    </xf>
    <xf numFmtId="173" fontId="7" fillId="0" borderId="29" xfId="0" applyNumberFormat="1" applyFont="1" applyFill="1" applyBorder="1" applyAlignment="1" applyProtection="1">
      <alignment horizontal="left" vertical="top"/>
      <protection hidden="1"/>
    </xf>
    <xf numFmtId="0" fontId="7" fillId="0" borderId="30" xfId="0" applyNumberFormat="1" applyFont="1" applyFill="1" applyBorder="1" applyAlignment="1" applyProtection="1">
      <alignment horizontal="left" vertical="top" wrapText="1"/>
      <protection hidden="1"/>
    </xf>
    <xf numFmtId="0" fontId="7" fillId="0" borderId="30" xfId="0" applyNumberFormat="1" applyFont="1" applyFill="1" applyBorder="1" applyAlignment="1" applyProtection="1">
      <alignment horizontal="left" vertical="top"/>
      <protection hidden="1"/>
    </xf>
    <xf numFmtId="0" fontId="5" fillId="0" borderId="31" xfId="0" applyNumberFormat="1" applyFont="1" applyFill="1" applyBorder="1" applyAlignment="1" applyProtection="1">
      <alignment vertical="top" wrapText="1"/>
      <protection hidden="1"/>
    </xf>
    <xf numFmtId="0" fontId="6" fillId="0" borderId="30" xfId="0" applyNumberFormat="1" applyFont="1" applyFill="1" applyBorder="1" applyAlignment="1" applyProtection="1">
      <alignment horizontal="left" vertical="top" wrapText="1"/>
      <protection hidden="1"/>
    </xf>
    <xf numFmtId="49" fontId="6" fillId="0" borderId="30" xfId="0" applyNumberFormat="1" applyFont="1" applyFill="1" applyBorder="1" applyAlignment="1" applyProtection="1">
      <alignment horizontal="left" vertical="top" wrapText="1"/>
      <protection hidden="1"/>
    </xf>
    <xf numFmtId="49" fontId="7" fillId="0" borderId="30" xfId="0" applyNumberFormat="1" applyFont="1" applyFill="1" applyBorder="1" applyAlignment="1" applyProtection="1">
      <alignment horizontal="left" vertical="top"/>
      <protection hidden="1"/>
    </xf>
    <xf numFmtId="49" fontId="6" fillId="0" borderId="30" xfId="0" applyNumberFormat="1" applyFont="1" applyFill="1" applyBorder="1" applyAlignment="1" applyProtection="1">
      <alignment horizontal="left" vertical="top" wrapText="1"/>
      <protection hidden="1"/>
    </xf>
    <xf numFmtId="0" fontId="5" fillId="0" borderId="30" xfId="0" applyNumberFormat="1" applyFont="1" applyFill="1" applyBorder="1" applyAlignment="1" applyProtection="1">
      <alignment horizontal="left" vertical="top" wrapText="1"/>
      <protection hidden="1"/>
    </xf>
    <xf numFmtId="0" fontId="7" fillId="0" borderId="30" xfId="0" applyNumberFormat="1" applyFont="1" applyFill="1" applyBorder="1" applyAlignment="1" applyProtection="1">
      <alignment horizontal="left" vertical="top" wrapText="1"/>
      <protection hidden="1"/>
    </xf>
    <xf numFmtId="49" fontId="5" fillId="0" borderId="30" xfId="0" applyNumberFormat="1" applyFont="1" applyFill="1" applyBorder="1" applyAlignment="1" applyProtection="1">
      <alignment horizontal="left" vertical="top" wrapText="1"/>
      <protection hidden="1"/>
    </xf>
    <xf numFmtId="172" fontId="7" fillId="24" borderId="30" xfId="0" applyNumberFormat="1" applyFont="1" applyFill="1" applyBorder="1" applyAlignment="1" applyProtection="1">
      <alignment vertical="top"/>
      <protection hidden="1"/>
    </xf>
    <xf numFmtId="172" fontId="8" fillId="0" borderId="27" xfId="0" applyNumberFormat="1" applyFont="1" applyFill="1" applyBorder="1" applyAlignment="1" applyProtection="1">
      <alignment vertical="top"/>
      <protection hidden="1"/>
    </xf>
    <xf numFmtId="172" fontId="7" fillId="24" borderId="30" xfId="0" applyNumberFormat="1" applyFont="1" applyFill="1" applyBorder="1" applyAlignment="1" applyProtection="1">
      <alignment vertical="top"/>
      <protection hidden="1"/>
    </xf>
    <xf numFmtId="172" fontId="5" fillId="24" borderId="30" xfId="0" applyNumberFormat="1" applyFont="1" applyFill="1" applyBorder="1" applyAlignment="1" applyProtection="1">
      <alignment vertical="top"/>
      <protection hidden="1"/>
    </xf>
    <xf numFmtId="49" fontId="5" fillId="0" borderId="30" xfId="0" applyNumberFormat="1" applyFont="1" applyFill="1" applyBorder="1" applyAlignment="1" applyProtection="1">
      <alignment horizontal="left" vertical="top"/>
      <protection hidden="1"/>
    </xf>
    <xf numFmtId="0" fontId="7" fillId="0" borderId="20" xfId="0" applyNumberFormat="1" applyFont="1" applyFill="1" applyBorder="1" applyAlignment="1" applyProtection="1">
      <alignment horizontal="left" vertical="top" wrapText="1"/>
      <protection hidden="1"/>
    </xf>
    <xf numFmtId="0" fontId="7" fillId="0" borderId="20" xfId="0" applyNumberFormat="1" applyFont="1" applyFill="1" applyBorder="1" applyAlignment="1" applyProtection="1">
      <alignment horizontal="left" vertical="top"/>
      <protection hidden="1"/>
    </xf>
    <xf numFmtId="172" fontId="7" fillId="24" borderId="20" xfId="0" applyNumberFormat="1" applyFont="1" applyFill="1" applyBorder="1" applyAlignment="1" applyProtection="1">
      <alignment vertical="top"/>
      <protection hidden="1"/>
    </xf>
    <xf numFmtId="172" fontId="7" fillId="0" borderId="20" xfId="0" applyNumberFormat="1" applyFont="1" applyFill="1" applyBorder="1" applyAlignment="1" applyProtection="1">
      <alignment vertical="top"/>
      <protection hidden="1"/>
    </xf>
    <xf numFmtId="172" fontId="26" fillId="0" borderId="27" xfId="0" applyNumberFormat="1" applyFont="1" applyFill="1" applyBorder="1" applyAlignment="1" applyProtection="1">
      <alignment vertical="top"/>
      <protection hidden="1"/>
    </xf>
    <xf numFmtId="172" fontId="26" fillId="24" borderId="27" xfId="0" applyNumberFormat="1" applyFont="1" applyFill="1" applyBorder="1" applyAlignment="1" applyProtection="1">
      <alignment vertical="top"/>
      <protection hidden="1"/>
    </xf>
    <xf numFmtId="172" fontId="5" fillId="24" borderId="20" xfId="0" applyNumberFormat="1" applyFont="1" applyFill="1" applyBorder="1" applyAlignment="1" applyProtection="1">
      <alignment vertical="top"/>
      <protection hidden="1"/>
    </xf>
    <xf numFmtId="49" fontId="6" fillId="0" borderId="30" xfId="0" applyNumberFormat="1" applyFont="1" applyFill="1" applyBorder="1" applyAlignment="1" applyProtection="1">
      <alignment horizontal="left" vertical="top"/>
      <protection hidden="1"/>
    </xf>
    <xf numFmtId="172" fontId="6" fillId="0" borderId="20" xfId="0" applyNumberFormat="1" applyFont="1" applyFill="1" applyBorder="1" applyAlignment="1" applyProtection="1">
      <alignment vertical="top"/>
      <protection hidden="1"/>
    </xf>
    <xf numFmtId="0" fontId="6" fillId="25" borderId="30" xfId="0" applyNumberFormat="1" applyFont="1" applyFill="1" applyBorder="1" applyAlignment="1" applyProtection="1">
      <alignment horizontal="left" vertical="top" wrapText="1"/>
      <protection hidden="1"/>
    </xf>
    <xf numFmtId="49" fontId="6" fillId="25" borderId="30" xfId="0" applyNumberFormat="1" applyFont="1" applyFill="1" applyBorder="1" applyAlignment="1" applyProtection="1">
      <alignment horizontal="left" vertical="top" wrapText="1"/>
      <protection hidden="1"/>
    </xf>
    <xf numFmtId="172" fontId="6" fillId="25" borderId="20" xfId="0" applyNumberFormat="1" applyFont="1" applyFill="1" applyBorder="1" applyAlignment="1" applyProtection="1">
      <alignment vertical="top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 applyProtection="1">
      <alignment wrapText="1"/>
      <protection hidden="1"/>
    </xf>
    <xf numFmtId="0" fontId="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0" applyNumberFormat="1" applyFont="1" applyFill="1" applyBorder="1" applyAlignment="1" applyProtection="1">
      <alignment horizontal="center" vertical="center"/>
      <protection hidden="1"/>
    </xf>
    <xf numFmtId="0" fontId="4" fillId="0" borderId="33" xfId="0" applyNumberFormat="1" applyFont="1" applyFill="1" applyBorder="1" applyAlignment="1" applyProtection="1">
      <alignment horizontal="left" vertical="top" wrapText="1"/>
      <protection hidden="1"/>
    </xf>
    <xf numFmtId="0" fontId="4" fillId="0" borderId="27" xfId="0" applyNumberFormat="1" applyFont="1" applyFill="1" applyBorder="1" applyAlignment="1" applyProtection="1">
      <alignment horizontal="left" vertical="top" wrapText="1"/>
      <protection hidden="1"/>
    </xf>
    <xf numFmtId="0" fontId="5" fillId="0" borderId="20" xfId="0" applyNumberFormat="1" applyFont="1" applyFill="1" applyBorder="1" applyAlignment="1" applyProtection="1">
      <alignment horizontal="center" vertical="top" wrapText="1"/>
      <protection hidden="1"/>
    </xf>
    <xf numFmtId="0" fontId="5" fillId="0" borderId="34" xfId="0" applyNumberFormat="1" applyFont="1" applyFill="1" applyBorder="1" applyAlignment="1" applyProtection="1">
      <alignment horizontal="center" vertical="top" wrapText="1"/>
      <protection hidden="1"/>
    </xf>
    <xf numFmtId="0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30" xfId="0" applyNumberFormat="1" applyFont="1" applyFill="1" applyBorder="1" applyAlignment="1" applyProtection="1">
      <alignment horizontal="left" vertical="top" wrapText="1"/>
      <protection hidden="1"/>
    </xf>
    <xf numFmtId="0" fontId="6" fillId="0" borderId="2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5"/>
  <sheetViews>
    <sheetView showGridLines="0" tabSelected="1" zoomScale="106" zoomScaleNormal="106" zoomScalePageLayoutView="0" workbookViewId="0" topLeftCell="A1">
      <selection activeCell="D169" sqref="D169"/>
    </sheetView>
  </sheetViews>
  <sheetFormatPr defaultColWidth="9.140625" defaultRowHeight="12.75"/>
  <cols>
    <col min="1" max="1" width="3.7109375" style="0" customWidth="1"/>
    <col min="2" max="2" width="15.140625" style="0" customWidth="1"/>
    <col min="3" max="3" width="42.140625" style="0" customWidth="1"/>
    <col min="4" max="4" width="21.8515625" style="0" customWidth="1"/>
    <col min="5" max="5" width="11.7109375" style="0" customWidth="1"/>
    <col min="6" max="6" width="15.00390625" style="0" customWidth="1"/>
    <col min="7" max="7" width="9.421875" style="0" customWidth="1"/>
    <col min="8" max="8" width="9.57421875" style="0" customWidth="1"/>
    <col min="9" max="9" width="7.7109375" style="0" customWidth="1"/>
    <col min="10" max="10" width="0" style="0" hidden="1" customWidth="1"/>
    <col min="11" max="11" width="16.140625" style="0" customWidth="1"/>
    <col min="12" max="12" width="15.421875" style="0" customWidth="1"/>
    <col min="13" max="13" width="15.7109375" style="0" customWidth="1"/>
    <col min="14" max="14" width="14.8515625" style="0" customWidth="1"/>
    <col min="15" max="15" width="15.57421875" style="0" customWidth="1"/>
    <col min="16" max="16" width="13.7109375" style="0" customWidth="1"/>
  </cols>
  <sheetData>
    <row r="1" spans="1:18" ht="36.75" customHeight="1">
      <c r="A1" s="1"/>
      <c r="B1" s="61" t="s">
        <v>143</v>
      </c>
      <c r="C1" s="62"/>
      <c r="D1" s="62"/>
      <c r="E1" s="62"/>
      <c r="F1" s="62"/>
      <c r="G1" s="62"/>
      <c r="H1" s="62"/>
      <c r="I1" s="3"/>
      <c r="J1" s="3"/>
      <c r="K1" s="3"/>
      <c r="L1" s="3"/>
      <c r="M1" s="63"/>
      <c r="N1" s="63"/>
      <c r="O1" s="63"/>
      <c r="P1" s="63"/>
      <c r="Q1" s="2"/>
      <c r="R1" s="2"/>
    </row>
    <row r="2" spans="1:18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4"/>
      <c r="O2" s="4"/>
      <c r="P2" s="4"/>
      <c r="Q2" s="4"/>
      <c r="R2" s="4"/>
    </row>
    <row r="3" spans="1:18" ht="12.75" customHeight="1">
      <c r="A3" s="1"/>
      <c r="B3" s="1" t="s">
        <v>0</v>
      </c>
      <c r="C3" s="1"/>
      <c r="D3" s="1" t="s">
        <v>68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 customHeight="1">
      <c r="A4" s="1"/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409.5" customHeight="1" hidden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 customHeight="1">
      <c r="A7" s="1"/>
      <c r="B7" s="68" t="s">
        <v>10</v>
      </c>
      <c r="C7" s="64" t="s">
        <v>14</v>
      </c>
      <c r="D7" s="68" t="s">
        <v>26</v>
      </c>
      <c r="E7" s="68"/>
      <c r="F7" s="68"/>
      <c r="G7" s="64" t="s">
        <v>11</v>
      </c>
      <c r="H7" s="68"/>
      <c r="I7" s="68"/>
      <c r="J7" s="6"/>
      <c r="K7" s="74" t="s">
        <v>19</v>
      </c>
      <c r="L7" s="74"/>
      <c r="M7" s="74"/>
      <c r="N7" s="74"/>
      <c r="O7" s="74"/>
      <c r="P7" s="74"/>
      <c r="Q7" s="1"/>
      <c r="R7" s="1"/>
    </row>
    <row r="8" spans="1:18" ht="17.25" customHeight="1">
      <c r="A8" s="1"/>
      <c r="B8" s="68"/>
      <c r="C8" s="64"/>
      <c r="D8" s="68"/>
      <c r="E8" s="68"/>
      <c r="F8" s="68"/>
      <c r="G8" s="64"/>
      <c r="H8" s="68"/>
      <c r="I8" s="68"/>
      <c r="J8" s="7"/>
      <c r="K8" s="66" t="s">
        <v>144</v>
      </c>
      <c r="L8" s="67"/>
      <c r="M8" s="67" t="s">
        <v>145</v>
      </c>
      <c r="N8" s="79" t="s">
        <v>5</v>
      </c>
      <c r="O8" s="79"/>
      <c r="P8" s="79"/>
      <c r="Q8" s="1"/>
      <c r="R8" s="1"/>
    </row>
    <row r="9" spans="1:18" ht="16.5" customHeight="1">
      <c r="A9" s="1"/>
      <c r="B9" s="68"/>
      <c r="C9" s="64"/>
      <c r="D9" s="68"/>
      <c r="E9" s="68"/>
      <c r="F9" s="68"/>
      <c r="G9" s="66" t="s">
        <v>8</v>
      </c>
      <c r="H9" s="70" t="s">
        <v>7</v>
      </c>
      <c r="I9" s="72" t="s">
        <v>6</v>
      </c>
      <c r="J9" s="10"/>
      <c r="K9" s="68"/>
      <c r="L9" s="69" t="s">
        <v>9</v>
      </c>
      <c r="M9" s="69"/>
      <c r="N9" s="69" t="s">
        <v>94</v>
      </c>
      <c r="O9" s="69" t="s">
        <v>95</v>
      </c>
      <c r="P9" s="68" t="s">
        <v>146</v>
      </c>
      <c r="Q9" s="1"/>
      <c r="R9" s="1"/>
    </row>
    <row r="10" spans="1:18" ht="54.75" customHeight="1">
      <c r="A10" s="1"/>
      <c r="B10" s="68"/>
      <c r="C10" s="65"/>
      <c r="D10" s="13" t="s">
        <v>17</v>
      </c>
      <c r="E10" s="13" t="s">
        <v>16</v>
      </c>
      <c r="F10" s="14" t="s">
        <v>15</v>
      </c>
      <c r="G10" s="73" t="s">
        <v>8</v>
      </c>
      <c r="H10" s="71"/>
      <c r="I10" s="73"/>
      <c r="J10" s="12" t="s">
        <v>1</v>
      </c>
      <c r="K10" s="13" t="s">
        <v>2</v>
      </c>
      <c r="L10" s="14" t="s">
        <v>3</v>
      </c>
      <c r="M10" s="69"/>
      <c r="N10" s="69"/>
      <c r="O10" s="69"/>
      <c r="P10" s="68"/>
      <c r="Q10" s="1"/>
      <c r="R10" s="1"/>
    </row>
    <row r="11" spans="1:18" ht="12.75" customHeight="1">
      <c r="A11" s="1"/>
      <c r="B11" s="9">
        <v>1</v>
      </c>
      <c r="C11" s="12">
        <v>2</v>
      </c>
      <c r="D11" s="15">
        <v>3</v>
      </c>
      <c r="E11" s="15">
        <v>4</v>
      </c>
      <c r="F11" s="11">
        <v>5</v>
      </c>
      <c r="G11" s="15">
        <v>6</v>
      </c>
      <c r="H11" s="6">
        <v>7</v>
      </c>
      <c r="I11" s="15">
        <v>8</v>
      </c>
      <c r="J11" s="12"/>
      <c r="K11" s="15">
        <v>9</v>
      </c>
      <c r="L11" s="15">
        <v>10</v>
      </c>
      <c r="M11" s="13">
        <v>11</v>
      </c>
      <c r="N11" s="13">
        <v>12</v>
      </c>
      <c r="O11" s="8">
        <v>13</v>
      </c>
      <c r="P11" s="8">
        <v>14</v>
      </c>
      <c r="Q11" s="1"/>
      <c r="R11" s="1"/>
    </row>
    <row r="12" spans="1:18" ht="12.75" customHeight="1" thickBot="1">
      <c r="A12" s="1"/>
      <c r="B12" s="16" t="s">
        <v>4</v>
      </c>
      <c r="C12" s="19"/>
      <c r="D12" s="19"/>
      <c r="E12" s="19"/>
      <c r="F12" s="20"/>
      <c r="G12" s="19"/>
      <c r="H12" s="21"/>
      <c r="I12" s="19"/>
      <c r="J12" s="18"/>
      <c r="K12" s="22"/>
      <c r="L12" s="22"/>
      <c r="M12" s="22"/>
      <c r="N12" s="22"/>
      <c r="O12" s="23"/>
      <c r="P12" s="23"/>
      <c r="Q12" s="1"/>
      <c r="R12" s="1"/>
    </row>
    <row r="13" spans="1:18" ht="15" customHeight="1" thickBot="1">
      <c r="A13" s="24"/>
      <c r="B13" s="25">
        <v>0</v>
      </c>
      <c r="C13" s="26" t="s">
        <v>0</v>
      </c>
      <c r="D13" s="75"/>
      <c r="E13" s="75"/>
      <c r="F13" s="75"/>
      <c r="G13" s="75"/>
      <c r="H13" s="75"/>
      <c r="I13" s="75"/>
      <c r="J13" s="76"/>
      <c r="K13" s="45">
        <f>K23+K27+K30+K34+K37+K45+K55+K63+K66+K69+K73+K77+K84+K87+K90+K95+K106+K109+K112+K122+K136+K140+K143+K146+K149</f>
        <v>42765700</v>
      </c>
      <c r="L13" s="45">
        <f>L23+L27+L30+L34+L37+L45+L55+L63+L66+L69+L73+L77+L84+L87+L90+L95+L106+L109+L112+L122+L136+L140+L143+L146+L149</f>
        <v>54305471.58</v>
      </c>
      <c r="M13" s="45">
        <f>M23+M27+M30+M34+M37+M45+M55+M63+M66+M69+M73+M77+M84+M87+M90+M95+M106+M109+M112+M122+M136+M140+M143+M146+M149</f>
        <v>41630000</v>
      </c>
      <c r="N13" s="45">
        <f>N23+N27+N30+N34+N37+N45+N55+N63+N66+N69+N73+N84+N87+N90+N95+N106+N109+N112+N122+N136+N140+N143+N146+N149</f>
        <v>43519660</v>
      </c>
      <c r="O13" s="45">
        <f>O23+O27+O30+O34+O37+O45+O55+O63+O66+O69+O73+O84+O87+O90+O95+O106+O109+O112+O122+O136+O140+O143+O146+O149</f>
        <v>45652123.34000001</v>
      </c>
      <c r="P13" s="45">
        <f>P23+P27+P30+P34+P37+P45+P55+P63+P66+P69+P73+P84+P87+P90+P95+P106+P109+P112+P122+P136+P140+P143+P146+P149</f>
        <v>48117338.00036001</v>
      </c>
      <c r="Q13" s="27"/>
      <c r="R13" s="1"/>
    </row>
    <row r="14" spans="1:18" ht="53.25" customHeight="1" thickBot="1">
      <c r="A14" s="24"/>
      <c r="B14" s="28">
        <v>20100000</v>
      </c>
      <c r="C14" s="77" t="s">
        <v>36</v>
      </c>
      <c r="D14" s="78"/>
      <c r="E14" s="78"/>
      <c r="F14" s="78"/>
      <c r="G14" s="78"/>
      <c r="H14" s="78"/>
      <c r="I14" s="78"/>
      <c r="J14" s="36"/>
      <c r="K14" s="30"/>
      <c r="L14" s="30"/>
      <c r="M14" s="30"/>
      <c r="N14" s="53">
        <f aca="true" t="shared" si="0" ref="N14:N84">M14*105.4/100</f>
        <v>0</v>
      </c>
      <c r="O14" s="53">
        <f aca="true" t="shared" si="1" ref="O14:O84">N14*104.9/100</f>
        <v>0</v>
      </c>
      <c r="P14" s="53">
        <f aca="true" t="shared" si="2" ref="P14:P84">O14*105.4/100</f>
        <v>0</v>
      </c>
      <c r="Q14" s="27"/>
      <c r="R14" s="1"/>
    </row>
    <row r="15" spans="1:18" ht="30" customHeight="1" thickBot="1">
      <c r="A15" s="24"/>
      <c r="B15" s="31">
        <v>20101100</v>
      </c>
      <c r="C15" s="17" t="s">
        <v>20</v>
      </c>
      <c r="D15" s="80" t="s">
        <v>69</v>
      </c>
      <c r="E15" s="80"/>
      <c r="F15" s="80"/>
      <c r="G15" s="80"/>
      <c r="H15" s="80"/>
      <c r="I15" s="80"/>
      <c r="J15" s="81"/>
      <c r="K15" s="32"/>
      <c r="L15" s="32"/>
      <c r="M15" s="32"/>
      <c r="N15" s="53">
        <f t="shared" si="0"/>
        <v>0</v>
      </c>
      <c r="O15" s="53">
        <f t="shared" si="1"/>
        <v>0</v>
      </c>
      <c r="P15" s="53">
        <f t="shared" si="2"/>
        <v>0</v>
      </c>
      <c r="Q15" s="27"/>
      <c r="R15" s="1"/>
    </row>
    <row r="16" spans="1:18" ht="30" customHeight="1" thickBot="1">
      <c r="A16" s="24"/>
      <c r="B16" s="31"/>
      <c r="C16" s="17"/>
      <c r="D16" s="37"/>
      <c r="E16" s="37"/>
      <c r="F16" s="37"/>
      <c r="G16" s="38" t="s">
        <v>46</v>
      </c>
      <c r="H16" s="38" t="s">
        <v>97</v>
      </c>
      <c r="I16" s="38" t="s">
        <v>87</v>
      </c>
      <c r="J16" s="17"/>
      <c r="K16" s="32">
        <v>585000</v>
      </c>
      <c r="L16" s="32">
        <v>726832.51</v>
      </c>
      <c r="M16" s="32">
        <v>614363</v>
      </c>
      <c r="N16" s="53">
        <f t="shared" si="0"/>
        <v>647538.6020000001</v>
      </c>
      <c r="O16" s="53">
        <f t="shared" si="1"/>
        <v>679267.9934980001</v>
      </c>
      <c r="P16" s="53">
        <f t="shared" si="2"/>
        <v>715948.4651468921</v>
      </c>
      <c r="Q16" s="27"/>
      <c r="R16" s="1"/>
    </row>
    <row r="17" spans="1:18" ht="30" customHeight="1" thickBot="1">
      <c r="A17" s="24"/>
      <c r="B17" s="31"/>
      <c r="C17" s="17"/>
      <c r="D17" s="37"/>
      <c r="E17" s="37"/>
      <c r="F17" s="37"/>
      <c r="G17" s="38" t="s">
        <v>46</v>
      </c>
      <c r="H17" s="38" t="s">
        <v>97</v>
      </c>
      <c r="I17" s="38" t="s">
        <v>98</v>
      </c>
      <c r="J17" s="17"/>
      <c r="K17" s="57">
        <v>176700</v>
      </c>
      <c r="L17" s="32">
        <v>244053.06</v>
      </c>
      <c r="M17" s="32">
        <v>185537</v>
      </c>
      <c r="N17" s="53"/>
      <c r="O17" s="53"/>
      <c r="P17" s="53"/>
      <c r="Q17" s="27"/>
      <c r="R17" s="1"/>
    </row>
    <row r="18" spans="1:18" ht="30" customHeight="1" thickBot="1">
      <c r="A18" s="24"/>
      <c r="B18" s="31"/>
      <c r="C18" s="17"/>
      <c r="D18" s="37"/>
      <c r="E18" s="37"/>
      <c r="F18" s="37"/>
      <c r="G18" s="38" t="s">
        <v>47</v>
      </c>
      <c r="H18" s="38" t="s">
        <v>99</v>
      </c>
      <c r="I18" s="38" t="s">
        <v>87</v>
      </c>
      <c r="J18" s="17"/>
      <c r="K18" s="57">
        <v>2860000</v>
      </c>
      <c r="L18" s="32">
        <v>3128456.54</v>
      </c>
      <c r="M18" s="32">
        <v>2705223</v>
      </c>
      <c r="N18" s="53">
        <f t="shared" si="0"/>
        <v>2851305.042</v>
      </c>
      <c r="O18" s="53">
        <f t="shared" si="1"/>
        <v>2991018.989058</v>
      </c>
      <c r="P18" s="53">
        <f t="shared" si="2"/>
        <v>3152534.0144671323</v>
      </c>
      <c r="Q18" s="27"/>
      <c r="R18" s="1"/>
    </row>
    <row r="19" spans="1:18" ht="30" customHeight="1" thickBot="1">
      <c r="A19" s="24"/>
      <c r="B19" s="31"/>
      <c r="C19" s="17"/>
      <c r="D19" s="37"/>
      <c r="E19" s="37"/>
      <c r="F19" s="37"/>
      <c r="G19" s="38" t="s">
        <v>47</v>
      </c>
      <c r="H19" s="38" t="s">
        <v>99</v>
      </c>
      <c r="I19" s="38" t="s">
        <v>100</v>
      </c>
      <c r="J19" s="17"/>
      <c r="K19" s="57">
        <v>1200</v>
      </c>
      <c r="L19" s="32">
        <v>1108.06</v>
      </c>
      <c r="M19" s="32">
        <v>1800</v>
      </c>
      <c r="N19" s="53">
        <f t="shared" si="0"/>
        <v>1897.2</v>
      </c>
      <c r="O19" s="53">
        <f t="shared" si="1"/>
        <v>1990.1628000000003</v>
      </c>
      <c r="P19" s="53">
        <f t="shared" si="2"/>
        <v>2097.6315912000005</v>
      </c>
      <c r="Q19" s="27"/>
      <c r="R19" s="1"/>
    </row>
    <row r="20" spans="1:18" ht="30" customHeight="1" thickBot="1">
      <c r="A20" s="24"/>
      <c r="B20" s="31"/>
      <c r="C20" s="17"/>
      <c r="D20" s="37"/>
      <c r="E20" s="37"/>
      <c r="F20" s="37"/>
      <c r="G20" s="38" t="s">
        <v>47</v>
      </c>
      <c r="H20" s="38" t="s">
        <v>99</v>
      </c>
      <c r="I20" s="38" t="s">
        <v>98</v>
      </c>
      <c r="J20" s="17"/>
      <c r="K20" s="57">
        <v>849300</v>
      </c>
      <c r="L20" s="32">
        <v>1044847.04</v>
      </c>
      <c r="M20" s="32">
        <v>816977</v>
      </c>
      <c r="N20" s="53">
        <f t="shared" si="0"/>
        <v>861093.7580000001</v>
      </c>
      <c r="O20" s="53">
        <f t="shared" si="1"/>
        <v>903287.3521420002</v>
      </c>
      <c r="P20" s="53">
        <f t="shared" si="2"/>
        <v>952064.8691576683</v>
      </c>
      <c r="Q20" s="27"/>
      <c r="R20" s="1"/>
    </row>
    <row r="21" spans="1:18" ht="30" customHeight="1" thickBot="1">
      <c r="A21" s="24"/>
      <c r="B21" s="31"/>
      <c r="C21" s="17"/>
      <c r="D21" s="37"/>
      <c r="E21" s="37"/>
      <c r="F21" s="37"/>
      <c r="G21" s="38" t="s">
        <v>47</v>
      </c>
      <c r="H21" s="38" t="s">
        <v>99</v>
      </c>
      <c r="I21" s="38" t="s">
        <v>88</v>
      </c>
      <c r="J21" s="17"/>
      <c r="K21" s="57">
        <v>1606200</v>
      </c>
      <c r="L21" s="32">
        <v>1686564.52</v>
      </c>
      <c r="M21" s="32">
        <v>1459500</v>
      </c>
      <c r="N21" s="53">
        <f t="shared" si="0"/>
        <v>1538313</v>
      </c>
      <c r="O21" s="53">
        <f t="shared" si="1"/>
        <v>1613690.3370000003</v>
      </c>
      <c r="P21" s="53">
        <f t="shared" si="2"/>
        <v>1700829.6151980003</v>
      </c>
      <c r="Q21" s="27"/>
      <c r="R21" s="1"/>
    </row>
    <row r="22" spans="1:18" ht="30" customHeight="1" thickBot="1">
      <c r="A22" s="24"/>
      <c r="B22" s="31"/>
      <c r="C22" s="17"/>
      <c r="D22" s="37"/>
      <c r="E22" s="37"/>
      <c r="F22" s="37"/>
      <c r="G22" s="38" t="s">
        <v>47</v>
      </c>
      <c r="H22" s="38" t="s">
        <v>99</v>
      </c>
      <c r="I22" s="38" t="s">
        <v>48</v>
      </c>
      <c r="J22" s="17"/>
      <c r="K22" s="32">
        <v>0</v>
      </c>
      <c r="L22" s="32">
        <v>0</v>
      </c>
      <c r="M22" s="32">
        <v>0</v>
      </c>
      <c r="N22" s="53">
        <f t="shared" si="0"/>
        <v>0</v>
      </c>
      <c r="O22" s="53">
        <f t="shared" si="1"/>
        <v>0</v>
      </c>
      <c r="P22" s="53">
        <f t="shared" si="2"/>
        <v>0</v>
      </c>
      <c r="Q22" s="27"/>
      <c r="R22" s="1"/>
    </row>
    <row r="23" spans="1:18" ht="21.75" customHeight="1" thickBot="1">
      <c r="A23" s="24"/>
      <c r="B23" s="31">
        <v>20101100</v>
      </c>
      <c r="C23" s="34" t="s">
        <v>44</v>
      </c>
      <c r="D23" s="34"/>
      <c r="E23" s="35"/>
      <c r="F23" s="35"/>
      <c r="G23" s="38"/>
      <c r="H23" s="38"/>
      <c r="I23" s="38"/>
      <c r="J23" s="35"/>
      <c r="K23" s="44">
        <f>K22+K21+K20+K19+K18+K17+K16</f>
        <v>6078400</v>
      </c>
      <c r="L23" s="44">
        <f>L16+L17+L18+L19+L20+L21+L22</f>
        <v>6831861.73</v>
      </c>
      <c r="M23" s="46">
        <f>M22+M21+M20+M19+M18+M17+M16</f>
        <v>5783400</v>
      </c>
      <c r="N23" s="54">
        <f t="shared" si="0"/>
        <v>6095703.6</v>
      </c>
      <c r="O23" s="54">
        <f t="shared" si="1"/>
        <v>6394393.0764</v>
      </c>
      <c r="P23" s="54">
        <f t="shared" si="2"/>
        <v>6739690.3025256</v>
      </c>
      <c r="Q23" s="27"/>
      <c r="R23" s="1"/>
    </row>
    <row r="24" spans="1:18" ht="74.25" customHeight="1" thickBot="1">
      <c r="A24" s="24"/>
      <c r="B24" s="28">
        <v>20300000</v>
      </c>
      <c r="C24" s="29" t="s">
        <v>37</v>
      </c>
      <c r="D24" s="80"/>
      <c r="E24" s="80"/>
      <c r="F24" s="80"/>
      <c r="G24" s="80"/>
      <c r="H24" s="80"/>
      <c r="I24" s="80"/>
      <c r="J24" s="81"/>
      <c r="K24" s="30"/>
      <c r="L24" s="30"/>
      <c r="M24" s="30"/>
      <c r="N24" s="53">
        <f t="shared" si="0"/>
        <v>0</v>
      </c>
      <c r="O24" s="53">
        <f t="shared" si="1"/>
        <v>0</v>
      </c>
      <c r="P24" s="53">
        <f t="shared" si="2"/>
        <v>0</v>
      </c>
      <c r="Q24" s="27"/>
      <c r="R24" s="1"/>
    </row>
    <row r="25" spans="1:18" ht="25.5" customHeight="1" thickBot="1">
      <c r="A25" s="24"/>
      <c r="B25" s="28"/>
      <c r="C25" s="29"/>
      <c r="D25" s="41"/>
      <c r="E25" s="41"/>
      <c r="F25" s="41"/>
      <c r="G25" s="43" t="s">
        <v>47</v>
      </c>
      <c r="H25" s="43" t="s">
        <v>99</v>
      </c>
      <c r="I25" s="43" t="s">
        <v>65</v>
      </c>
      <c r="J25" s="29"/>
      <c r="K25" s="30">
        <v>26400</v>
      </c>
      <c r="L25" s="30">
        <v>26400</v>
      </c>
      <c r="M25" s="30">
        <v>26400</v>
      </c>
      <c r="N25" s="53">
        <f t="shared" si="0"/>
        <v>27825.6</v>
      </c>
      <c r="O25" s="53">
        <f t="shared" si="1"/>
        <v>29189.0544</v>
      </c>
      <c r="P25" s="53">
        <f t="shared" si="2"/>
        <v>30765.2633376</v>
      </c>
      <c r="Q25" s="27"/>
      <c r="R25" s="1"/>
    </row>
    <row r="26" spans="1:18" ht="24" customHeight="1" thickBot="1">
      <c r="A26" s="24"/>
      <c r="B26" s="28"/>
      <c r="C26" s="29"/>
      <c r="D26" s="41"/>
      <c r="E26" s="41"/>
      <c r="F26" s="41"/>
      <c r="G26" s="43" t="s">
        <v>66</v>
      </c>
      <c r="H26" s="43" t="s">
        <v>101</v>
      </c>
      <c r="I26" s="43" t="s">
        <v>65</v>
      </c>
      <c r="J26" s="29"/>
      <c r="K26" s="30">
        <v>63000</v>
      </c>
      <c r="L26" s="30">
        <v>63000</v>
      </c>
      <c r="M26" s="30">
        <v>67000</v>
      </c>
      <c r="N26" s="53">
        <f t="shared" si="0"/>
        <v>70618</v>
      </c>
      <c r="O26" s="53">
        <f t="shared" si="1"/>
        <v>74078.282</v>
      </c>
      <c r="P26" s="53">
        <f t="shared" si="2"/>
        <v>78078.50922800001</v>
      </c>
      <c r="Q26" s="27"/>
      <c r="R26" s="1"/>
    </row>
    <row r="27" spans="1:18" ht="21.75" customHeight="1" thickBot="1">
      <c r="A27" s="24"/>
      <c r="B27" s="33">
        <v>20301000</v>
      </c>
      <c r="C27" s="34" t="s">
        <v>45</v>
      </c>
      <c r="D27" s="34"/>
      <c r="E27" s="35"/>
      <c r="F27" s="35"/>
      <c r="G27" s="39"/>
      <c r="H27" s="39"/>
      <c r="I27" s="39"/>
      <c r="J27" s="35">
        <v>210</v>
      </c>
      <c r="K27" s="44">
        <f>K26+K25</f>
        <v>89400</v>
      </c>
      <c r="L27" s="44">
        <f>L25+L26</f>
        <v>89400</v>
      </c>
      <c r="M27" s="46">
        <f>M26+M25</f>
        <v>93400</v>
      </c>
      <c r="N27" s="54">
        <f t="shared" si="0"/>
        <v>98443.6</v>
      </c>
      <c r="O27" s="54">
        <f t="shared" si="1"/>
        <v>103267.3364</v>
      </c>
      <c r="P27" s="54">
        <f t="shared" si="2"/>
        <v>108843.77256560001</v>
      </c>
      <c r="Q27" s="27"/>
      <c r="R27" s="1"/>
    </row>
    <row r="28" spans="1:18" ht="42" customHeight="1" thickBot="1">
      <c r="A28" s="24"/>
      <c r="B28" s="31">
        <v>20501000</v>
      </c>
      <c r="C28" s="17" t="s">
        <v>28</v>
      </c>
      <c r="D28" s="80"/>
      <c r="E28" s="80"/>
      <c r="F28" s="80"/>
      <c r="G28" s="80"/>
      <c r="H28" s="80"/>
      <c r="I28" s="80"/>
      <c r="J28" s="81"/>
      <c r="K28" s="32"/>
      <c r="L28" s="32"/>
      <c r="M28" s="32"/>
      <c r="N28" s="53">
        <f t="shared" si="0"/>
        <v>0</v>
      </c>
      <c r="O28" s="53">
        <f t="shared" si="1"/>
        <v>0</v>
      </c>
      <c r="P28" s="53">
        <f t="shared" si="2"/>
        <v>0</v>
      </c>
      <c r="Q28" s="27"/>
      <c r="R28" s="1"/>
    </row>
    <row r="29" spans="1:18" ht="42" customHeight="1" thickBot="1">
      <c r="A29" s="24"/>
      <c r="B29" s="31"/>
      <c r="C29" s="17"/>
      <c r="D29" s="37"/>
      <c r="E29" s="37"/>
      <c r="F29" s="37"/>
      <c r="G29" s="40" t="s">
        <v>47</v>
      </c>
      <c r="H29" s="40" t="s">
        <v>102</v>
      </c>
      <c r="I29" s="40" t="s">
        <v>88</v>
      </c>
      <c r="J29" s="17"/>
      <c r="K29" s="32">
        <v>7600</v>
      </c>
      <c r="L29" s="32">
        <v>7600</v>
      </c>
      <c r="M29" s="32">
        <v>7600</v>
      </c>
      <c r="N29" s="53">
        <f t="shared" si="0"/>
        <v>8010.4</v>
      </c>
      <c r="O29" s="53">
        <f t="shared" si="1"/>
        <v>8402.909599999999</v>
      </c>
      <c r="P29" s="53">
        <f t="shared" si="2"/>
        <v>8856.6667184</v>
      </c>
      <c r="Q29" s="27"/>
      <c r="R29" s="1"/>
    </row>
    <row r="30" spans="1:18" ht="21.75" customHeight="1" thickBot="1">
      <c r="A30" s="24"/>
      <c r="B30" s="33">
        <v>20501000</v>
      </c>
      <c r="C30" s="34" t="s">
        <v>45</v>
      </c>
      <c r="D30" s="34"/>
      <c r="E30" s="35"/>
      <c r="F30" s="35"/>
      <c r="G30" s="39"/>
      <c r="H30" s="39"/>
      <c r="I30" s="39"/>
      <c r="J30" s="35">
        <v>0</v>
      </c>
      <c r="K30" s="44">
        <v>7600</v>
      </c>
      <c r="L30" s="44">
        <v>7600</v>
      </c>
      <c r="M30" s="46">
        <v>7600</v>
      </c>
      <c r="N30" s="54">
        <f t="shared" si="0"/>
        <v>8010.4</v>
      </c>
      <c r="O30" s="54">
        <f t="shared" si="1"/>
        <v>8402.909599999999</v>
      </c>
      <c r="P30" s="54">
        <f t="shared" si="2"/>
        <v>8856.6667184</v>
      </c>
      <c r="Q30" s="27"/>
      <c r="R30" s="1"/>
    </row>
    <row r="31" spans="14:16" ht="13.5" thickBot="1">
      <c r="N31" s="53">
        <f t="shared" si="0"/>
        <v>0</v>
      </c>
      <c r="O31" s="53">
        <f t="shared" si="1"/>
        <v>0</v>
      </c>
      <c r="P31" s="53">
        <f t="shared" si="2"/>
        <v>0</v>
      </c>
    </row>
    <row r="32" spans="1:18" ht="35.25" customHeight="1" thickBot="1">
      <c r="A32" s="24"/>
      <c r="B32" s="31">
        <v>20134000</v>
      </c>
      <c r="C32" s="17" t="s">
        <v>40</v>
      </c>
      <c r="D32" s="80" t="s">
        <v>85</v>
      </c>
      <c r="E32" s="80"/>
      <c r="F32" s="80"/>
      <c r="G32" s="80"/>
      <c r="H32" s="80"/>
      <c r="I32" s="80"/>
      <c r="J32" s="81"/>
      <c r="K32" s="32"/>
      <c r="L32" s="32"/>
      <c r="M32" s="32"/>
      <c r="N32" s="53">
        <f t="shared" si="0"/>
        <v>0</v>
      </c>
      <c r="O32" s="53">
        <f t="shared" si="1"/>
        <v>0</v>
      </c>
      <c r="P32" s="53">
        <f t="shared" si="2"/>
        <v>0</v>
      </c>
      <c r="Q32" s="27"/>
      <c r="R32" s="1"/>
    </row>
    <row r="33" spans="1:18" ht="35.25" customHeight="1" thickBot="1">
      <c r="A33" s="24"/>
      <c r="B33" s="31"/>
      <c r="C33" s="17"/>
      <c r="D33" s="37"/>
      <c r="E33" s="37"/>
      <c r="F33" s="37"/>
      <c r="G33" s="48" t="s">
        <v>92</v>
      </c>
      <c r="H33" s="48" t="s">
        <v>103</v>
      </c>
      <c r="I33" s="48">
        <v>244</v>
      </c>
      <c r="J33" s="17"/>
      <c r="K33" s="32">
        <v>0</v>
      </c>
      <c r="L33" s="32">
        <v>0</v>
      </c>
      <c r="M33" s="32">
        <v>0</v>
      </c>
      <c r="N33" s="53"/>
      <c r="O33" s="53"/>
      <c r="P33" s="53"/>
      <c r="Q33" s="27"/>
      <c r="R33" s="1"/>
    </row>
    <row r="34" spans="1:18" ht="21.75" customHeight="1" thickBot="1">
      <c r="A34" s="24"/>
      <c r="B34" s="33">
        <v>20134000</v>
      </c>
      <c r="C34" s="34" t="s">
        <v>45</v>
      </c>
      <c r="D34" s="34"/>
      <c r="E34" s="35"/>
      <c r="F34" s="35"/>
      <c r="G34" s="48"/>
      <c r="H34" s="48"/>
      <c r="I34" s="48"/>
      <c r="J34" s="35">
        <v>0</v>
      </c>
      <c r="K34" s="47">
        <f>K33</f>
        <v>0</v>
      </c>
      <c r="L34" s="46">
        <f>L33</f>
        <v>0</v>
      </c>
      <c r="M34" s="47">
        <f>M33</f>
        <v>0</v>
      </c>
      <c r="N34" s="54">
        <f t="shared" si="0"/>
        <v>0</v>
      </c>
      <c r="O34" s="54">
        <f t="shared" si="1"/>
        <v>0</v>
      </c>
      <c r="P34" s="54">
        <f t="shared" si="2"/>
        <v>0</v>
      </c>
      <c r="Q34" s="27"/>
      <c r="R34" s="1"/>
    </row>
    <row r="35" spans="1:18" ht="18" customHeight="1" thickBot="1">
      <c r="A35" s="24"/>
      <c r="B35" s="31">
        <v>20143000</v>
      </c>
      <c r="C35" s="17" t="s">
        <v>13</v>
      </c>
      <c r="D35" s="80"/>
      <c r="E35" s="80"/>
      <c r="F35" s="80"/>
      <c r="G35" s="80"/>
      <c r="H35" s="80"/>
      <c r="I35" s="80"/>
      <c r="J35" s="81"/>
      <c r="K35" s="32"/>
      <c r="L35" s="32"/>
      <c r="M35" s="32"/>
      <c r="N35" s="53">
        <f t="shared" si="0"/>
        <v>0</v>
      </c>
      <c r="O35" s="53">
        <f t="shared" si="1"/>
        <v>0</v>
      </c>
      <c r="P35" s="53">
        <f t="shared" si="2"/>
        <v>0</v>
      </c>
      <c r="Q35" s="27"/>
      <c r="R35" s="1"/>
    </row>
    <row r="36" spans="1:18" ht="18" customHeight="1" thickBot="1">
      <c r="A36" s="24"/>
      <c r="B36" s="31"/>
      <c r="C36" s="17"/>
      <c r="D36" s="37"/>
      <c r="E36" s="37"/>
      <c r="F36" s="37"/>
      <c r="G36" s="40" t="s">
        <v>60</v>
      </c>
      <c r="H36" s="40" t="s">
        <v>104</v>
      </c>
      <c r="I36" s="40" t="s">
        <v>61</v>
      </c>
      <c r="J36" s="17"/>
      <c r="K36" s="32">
        <v>50000</v>
      </c>
      <c r="L36" s="32">
        <v>0</v>
      </c>
      <c r="M36" s="32">
        <v>0</v>
      </c>
      <c r="N36" s="53">
        <f t="shared" si="0"/>
        <v>0</v>
      </c>
      <c r="O36" s="53">
        <f t="shared" si="1"/>
        <v>0</v>
      </c>
      <c r="P36" s="53">
        <f t="shared" si="2"/>
        <v>0</v>
      </c>
      <c r="Q36" s="27"/>
      <c r="R36" s="1"/>
    </row>
    <row r="37" spans="1:18" ht="21.75" customHeight="1" thickBot="1">
      <c r="A37" s="24"/>
      <c r="B37" s="33">
        <v>20143000</v>
      </c>
      <c r="C37" s="34" t="s">
        <v>45</v>
      </c>
      <c r="D37" s="34"/>
      <c r="E37" s="35"/>
      <c r="F37" s="35"/>
      <c r="G37" s="39"/>
      <c r="H37" s="39"/>
      <c r="I37" s="39"/>
      <c r="J37" s="35">
        <v>0</v>
      </c>
      <c r="K37" s="44">
        <f>K36</f>
        <v>50000</v>
      </c>
      <c r="L37" s="44">
        <v>0</v>
      </c>
      <c r="M37" s="46">
        <f>M36</f>
        <v>0</v>
      </c>
      <c r="N37" s="54">
        <f t="shared" si="0"/>
        <v>0</v>
      </c>
      <c r="O37" s="54">
        <f t="shared" si="1"/>
        <v>0</v>
      </c>
      <c r="P37" s="54">
        <f t="shared" si="2"/>
        <v>0</v>
      </c>
      <c r="Q37" s="27"/>
      <c r="R37" s="1"/>
    </row>
    <row r="38" spans="1:18" ht="36.75" customHeight="1" thickBot="1">
      <c r="A38" s="24"/>
      <c r="B38" s="31">
        <v>20103000</v>
      </c>
      <c r="C38" s="17" t="s">
        <v>24</v>
      </c>
      <c r="D38" s="80" t="s">
        <v>70</v>
      </c>
      <c r="E38" s="80"/>
      <c r="F38" s="80"/>
      <c r="G38" s="80"/>
      <c r="H38" s="80"/>
      <c r="I38" s="80"/>
      <c r="J38" s="81"/>
      <c r="K38" s="32"/>
      <c r="L38" s="32"/>
      <c r="M38" s="32"/>
      <c r="N38" s="53">
        <f t="shared" si="0"/>
        <v>0</v>
      </c>
      <c r="O38" s="53">
        <f t="shared" si="1"/>
        <v>0</v>
      </c>
      <c r="P38" s="53">
        <f t="shared" si="2"/>
        <v>0</v>
      </c>
      <c r="Q38" s="27"/>
      <c r="R38" s="1"/>
    </row>
    <row r="39" spans="1:18" ht="32.25" customHeight="1" thickBot="1">
      <c r="A39" s="24"/>
      <c r="B39" s="31"/>
      <c r="C39" s="17"/>
      <c r="D39" s="37"/>
      <c r="E39" s="37"/>
      <c r="F39" s="37"/>
      <c r="G39" s="40" t="s">
        <v>49</v>
      </c>
      <c r="H39" s="58">
        <v>5340010040</v>
      </c>
      <c r="I39" s="37">
        <v>244</v>
      </c>
      <c r="J39" s="17"/>
      <c r="K39" s="32">
        <v>0</v>
      </c>
      <c r="L39" s="32">
        <v>0</v>
      </c>
      <c r="M39" s="32">
        <v>0</v>
      </c>
      <c r="N39" s="53">
        <f t="shared" si="0"/>
        <v>0</v>
      </c>
      <c r="O39" s="53">
        <f t="shared" si="1"/>
        <v>0</v>
      </c>
      <c r="P39" s="53">
        <f t="shared" si="2"/>
        <v>0</v>
      </c>
      <c r="Q39" s="27"/>
      <c r="R39" s="1"/>
    </row>
    <row r="40" spans="1:18" ht="32.25" customHeight="1" thickBot="1">
      <c r="A40" s="24"/>
      <c r="B40" s="31"/>
      <c r="C40" s="17"/>
      <c r="D40" s="37"/>
      <c r="E40" s="37"/>
      <c r="F40" s="37"/>
      <c r="G40" s="40" t="s">
        <v>49</v>
      </c>
      <c r="H40" s="37">
        <v>5410010020</v>
      </c>
      <c r="I40" s="37">
        <v>851</v>
      </c>
      <c r="J40" s="17"/>
      <c r="K40" s="32">
        <v>40000</v>
      </c>
      <c r="L40" s="32">
        <v>63820</v>
      </c>
      <c r="M40" s="32">
        <v>40000</v>
      </c>
      <c r="N40" s="53">
        <f t="shared" si="0"/>
        <v>42160</v>
      </c>
      <c r="O40" s="53">
        <f t="shared" si="1"/>
        <v>44225.84</v>
      </c>
      <c r="P40" s="53">
        <f t="shared" si="2"/>
        <v>46614.03536</v>
      </c>
      <c r="Q40" s="27"/>
      <c r="R40" s="1"/>
    </row>
    <row r="41" spans="1:18" ht="32.25" customHeight="1" thickBot="1">
      <c r="A41" s="24"/>
      <c r="B41" s="31"/>
      <c r="C41" s="17"/>
      <c r="D41" s="37"/>
      <c r="E41" s="37"/>
      <c r="F41" s="37"/>
      <c r="G41" s="40" t="s">
        <v>49</v>
      </c>
      <c r="H41" s="37">
        <v>5410010020</v>
      </c>
      <c r="I41" s="37">
        <v>852</v>
      </c>
      <c r="J41" s="17"/>
      <c r="K41" s="32">
        <v>31000</v>
      </c>
      <c r="L41" s="32">
        <v>2792</v>
      </c>
      <c r="M41" s="32">
        <v>40200</v>
      </c>
      <c r="N41" s="53">
        <f t="shared" si="0"/>
        <v>42370.8</v>
      </c>
      <c r="O41" s="53">
        <f t="shared" si="1"/>
        <v>44446.96920000001</v>
      </c>
      <c r="P41" s="53">
        <f t="shared" si="2"/>
        <v>46847.10553680001</v>
      </c>
      <c r="Q41" s="27"/>
      <c r="R41" s="1"/>
    </row>
    <row r="42" spans="1:18" ht="32.25" customHeight="1" thickBot="1">
      <c r="A42" s="24"/>
      <c r="B42" s="31"/>
      <c r="C42" s="17"/>
      <c r="D42" s="37"/>
      <c r="E42" s="37"/>
      <c r="F42" s="37"/>
      <c r="G42" s="40" t="s">
        <v>49</v>
      </c>
      <c r="H42" s="37">
        <v>5410010020</v>
      </c>
      <c r="I42" s="37">
        <v>853</v>
      </c>
      <c r="J42" s="17"/>
      <c r="K42" s="32">
        <v>0</v>
      </c>
      <c r="L42" s="32">
        <v>67126.72</v>
      </c>
      <c r="M42" s="32">
        <v>1000</v>
      </c>
      <c r="N42" s="53">
        <f t="shared" si="0"/>
        <v>1054</v>
      </c>
      <c r="O42" s="53">
        <f t="shared" si="1"/>
        <v>1105.646</v>
      </c>
      <c r="P42" s="53">
        <f t="shared" si="2"/>
        <v>1165.3508840000002</v>
      </c>
      <c r="Q42" s="27"/>
      <c r="R42" s="1"/>
    </row>
    <row r="43" spans="1:18" ht="30" customHeight="1" thickBot="1">
      <c r="A43" s="24"/>
      <c r="B43" s="31"/>
      <c r="C43" s="17"/>
      <c r="D43" s="37"/>
      <c r="E43" s="37"/>
      <c r="F43" s="37"/>
      <c r="G43" s="38" t="s">
        <v>49</v>
      </c>
      <c r="H43" s="38" t="s">
        <v>105</v>
      </c>
      <c r="I43" s="38" t="s">
        <v>88</v>
      </c>
      <c r="J43" s="17"/>
      <c r="K43" s="32">
        <v>261000</v>
      </c>
      <c r="L43" s="32">
        <v>959776.74</v>
      </c>
      <c r="M43" s="32">
        <v>801130</v>
      </c>
      <c r="N43" s="53">
        <f t="shared" si="0"/>
        <v>844391.02</v>
      </c>
      <c r="O43" s="53">
        <f t="shared" si="1"/>
        <v>885766.1799800001</v>
      </c>
      <c r="P43" s="53">
        <f t="shared" si="2"/>
        <v>933597.5536989202</v>
      </c>
      <c r="Q43" s="27"/>
      <c r="R43" s="1"/>
    </row>
    <row r="44" spans="1:18" ht="30" customHeight="1" thickBot="1">
      <c r="A44" s="24"/>
      <c r="B44" s="31"/>
      <c r="C44" s="17"/>
      <c r="D44" s="37"/>
      <c r="E44" s="37"/>
      <c r="F44" s="37"/>
      <c r="G44" s="40" t="s">
        <v>49</v>
      </c>
      <c r="H44" s="59" t="s">
        <v>140</v>
      </c>
      <c r="I44" s="40" t="s">
        <v>88</v>
      </c>
      <c r="J44" s="17"/>
      <c r="K44" s="60">
        <v>3000</v>
      </c>
      <c r="L44" s="32">
        <v>3000</v>
      </c>
      <c r="M44" s="32">
        <v>3000</v>
      </c>
      <c r="N44" s="53">
        <f t="shared" si="0"/>
        <v>3162</v>
      </c>
      <c r="O44" s="53">
        <f t="shared" si="1"/>
        <v>3316.9380000000006</v>
      </c>
      <c r="P44" s="53">
        <f t="shared" si="2"/>
        <v>3496.0526520000008</v>
      </c>
      <c r="Q44" s="27"/>
      <c r="R44" s="1"/>
    </row>
    <row r="45" spans="1:18" ht="21.75" customHeight="1" thickBot="1">
      <c r="A45" s="24"/>
      <c r="B45" s="33">
        <v>20103000</v>
      </c>
      <c r="C45" s="34" t="s">
        <v>45</v>
      </c>
      <c r="D45" s="34"/>
      <c r="E45" s="35"/>
      <c r="F45" s="35"/>
      <c r="G45" s="38"/>
      <c r="H45" s="38"/>
      <c r="I45" s="38"/>
      <c r="J45" s="35"/>
      <c r="K45" s="44">
        <f>K39+K40+K41+K42+K43+K44</f>
        <v>335000</v>
      </c>
      <c r="L45" s="44">
        <f>L39+L40+L41+L42+L43+L44</f>
        <v>1096515.46</v>
      </c>
      <c r="M45" s="46">
        <f>M44+M43+M42+M41+M40+M39</f>
        <v>885330</v>
      </c>
      <c r="N45" s="54">
        <f t="shared" si="0"/>
        <v>933137.82</v>
      </c>
      <c r="O45" s="54">
        <f t="shared" si="1"/>
        <v>978861.5731800001</v>
      </c>
      <c r="P45" s="54">
        <f t="shared" si="2"/>
        <v>1031720.0981317201</v>
      </c>
      <c r="Q45" s="27"/>
      <c r="R45" s="1"/>
    </row>
    <row r="46" spans="1:18" ht="45" customHeight="1" thickBot="1">
      <c r="A46" s="24"/>
      <c r="B46" s="31">
        <v>20136000</v>
      </c>
      <c r="C46" s="17" t="s">
        <v>39</v>
      </c>
      <c r="D46" s="80" t="s">
        <v>85</v>
      </c>
      <c r="E46" s="80"/>
      <c r="F46" s="80"/>
      <c r="G46" s="80"/>
      <c r="H46" s="80"/>
      <c r="I46" s="80"/>
      <c r="J46" s="81"/>
      <c r="K46" s="32"/>
      <c r="L46" s="32"/>
      <c r="M46" s="32"/>
      <c r="N46" s="53">
        <f t="shared" si="0"/>
        <v>0</v>
      </c>
      <c r="O46" s="53">
        <f t="shared" si="1"/>
        <v>0</v>
      </c>
      <c r="P46" s="53">
        <f t="shared" si="2"/>
        <v>0</v>
      </c>
      <c r="Q46" s="27"/>
      <c r="R46" s="1"/>
    </row>
    <row r="47" spans="1:18" ht="20.25" customHeight="1" thickBot="1">
      <c r="A47" s="24"/>
      <c r="B47" s="31"/>
      <c r="C47" s="17"/>
      <c r="D47" s="37"/>
      <c r="E47" s="37"/>
      <c r="F47" s="37"/>
      <c r="G47" s="40" t="s">
        <v>49</v>
      </c>
      <c r="H47" s="40" t="s">
        <v>106</v>
      </c>
      <c r="I47" s="40" t="s">
        <v>89</v>
      </c>
      <c r="J47" s="17"/>
      <c r="K47" s="32">
        <v>7165000</v>
      </c>
      <c r="L47" s="32">
        <v>8866577.91</v>
      </c>
      <c r="M47" s="32">
        <v>7746864.12</v>
      </c>
      <c r="N47" s="53">
        <f t="shared" si="0"/>
        <v>8165194.7824800005</v>
      </c>
      <c r="O47" s="53">
        <f t="shared" si="1"/>
        <v>8565289.32682152</v>
      </c>
      <c r="P47" s="53">
        <f t="shared" si="2"/>
        <v>9027814.950469883</v>
      </c>
      <c r="Q47" s="27"/>
      <c r="R47" s="1"/>
    </row>
    <row r="48" spans="1:18" ht="20.25" customHeight="1" thickBot="1">
      <c r="A48" s="24"/>
      <c r="B48" s="31"/>
      <c r="C48" s="17"/>
      <c r="D48" s="37"/>
      <c r="E48" s="37"/>
      <c r="F48" s="37"/>
      <c r="G48" s="40" t="s">
        <v>49</v>
      </c>
      <c r="H48" s="40" t="s">
        <v>106</v>
      </c>
      <c r="I48" s="40" t="s">
        <v>107</v>
      </c>
      <c r="J48" s="17"/>
      <c r="K48" s="32">
        <v>1200</v>
      </c>
      <c r="L48" s="32">
        <v>1200</v>
      </c>
      <c r="M48" s="32">
        <v>1200</v>
      </c>
      <c r="N48" s="53">
        <f t="shared" si="0"/>
        <v>1264.8</v>
      </c>
      <c r="O48" s="53">
        <f t="shared" si="1"/>
        <v>1326.7751999999998</v>
      </c>
      <c r="P48" s="53">
        <f t="shared" si="2"/>
        <v>1398.4210608</v>
      </c>
      <c r="Q48" s="27"/>
      <c r="R48" s="1"/>
    </row>
    <row r="49" spans="1:18" ht="20.25" customHeight="1" thickBot="1">
      <c r="A49" s="24"/>
      <c r="B49" s="31"/>
      <c r="C49" s="17"/>
      <c r="D49" s="37"/>
      <c r="E49" s="37"/>
      <c r="F49" s="37"/>
      <c r="G49" s="40" t="s">
        <v>49</v>
      </c>
      <c r="H49" s="40" t="s">
        <v>106</v>
      </c>
      <c r="I49" s="40" t="s">
        <v>108</v>
      </c>
      <c r="J49" s="17"/>
      <c r="K49" s="32">
        <v>2257700</v>
      </c>
      <c r="L49" s="32">
        <v>3111018.38</v>
      </c>
      <c r="M49" s="32">
        <v>2339552.88</v>
      </c>
      <c r="N49" s="53">
        <f t="shared" si="0"/>
        <v>2465888.73552</v>
      </c>
      <c r="O49" s="53">
        <f t="shared" si="1"/>
        <v>2586717.28356048</v>
      </c>
      <c r="P49" s="53">
        <f t="shared" si="2"/>
        <v>2726400.0168727464</v>
      </c>
      <c r="Q49" s="27"/>
      <c r="R49" s="1"/>
    </row>
    <row r="50" spans="1:18" ht="20.25" customHeight="1" thickBot="1">
      <c r="A50" s="24"/>
      <c r="B50" s="31"/>
      <c r="C50" s="17"/>
      <c r="D50" s="37"/>
      <c r="E50" s="37"/>
      <c r="F50" s="37"/>
      <c r="G50" s="40" t="s">
        <v>49</v>
      </c>
      <c r="H50" s="40" t="s">
        <v>109</v>
      </c>
      <c r="I50" s="40" t="s">
        <v>89</v>
      </c>
      <c r="J50" s="17"/>
      <c r="K50" s="32">
        <v>165900</v>
      </c>
      <c r="L50" s="32">
        <v>167898.22</v>
      </c>
      <c r="M50" s="32">
        <v>192013</v>
      </c>
      <c r="N50" s="53">
        <f t="shared" si="0"/>
        <v>202381.702</v>
      </c>
      <c r="O50" s="53">
        <f t="shared" si="1"/>
        <v>212298.405398</v>
      </c>
      <c r="P50" s="53">
        <f t="shared" si="2"/>
        <v>223762.51928949205</v>
      </c>
      <c r="Q50" s="27"/>
      <c r="R50" s="1"/>
    </row>
    <row r="51" spans="1:18" ht="20.25" customHeight="1" thickBot="1">
      <c r="A51" s="24"/>
      <c r="B51" s="31"/>
      <c r="C51" s="17"/>
      <c r="D51" s="37"/>
      <c r="E51" s="37"/>
      <c r="F51" s="37"/>
      <c r="G51" s="40" t="s">
        <v>49</v>
      </c>
      <c r="H51" s="40" t="s">
        <v>109</v>
      </c>
      <c r="I51" s="40" t="s">
        <v>108</v>
      </c>
      <c r="J51" s="17"/>
      <c r="K51" s="32">
        <v>50100</v>
      </c>
      <c r="L51" s="32">
        <v>50710.3</v>
      </c>
      <c r="M51" s="32">
        <v>57987</v>
      </c>
      <c r="N51" s="53">
        <f t="shared" si="0"/>
        <v>61118.29800000001</v>
      </c>
      <c r="O51" s="53">
        <f t="shared" si="1"/>
        <v>64113.09460200001</v>
      </c>
      <c r="P51" s="53">
        <f t="shared" si="2"/>
        <v>67575.20171050802</v>
      </c>
      <c r="Q51" s="27"/>
      <c r="R51" s="1"/>
    </row>
    <row r="52" spans="1:18" ht="23.25" customHeight="1" thickBot="1">
      <c r="A52" s="24"/>
      <c r="B52" s="31"/>
      <c r="C52" s="17"/>
      <c r="D52" s="37"/>
      <c r="E52" s="37"/>
      <c r="F52" s="37"/>
      <c r="G52" s="40" t="s">
        <v>49</v>
      </c>
      <c r="H52" s="40" t="s">
        <v>106</v>
      </c>
      <c r="I52" s="40" t="s">
        <v>88</v>
      </c>
      <c r="J52" s="17"/>
      <c r="K52" s="32">
        <v>996900</v>
      </c>
      <c r="L52" s="32">
        <v>328239.93</v>
      </c>
      <c r="M52" s="32">
        <v>633640</v>
      </c>
      <c r="N52" s="53">
        <f t="shared" si="0"/>
        <v>667856.56</v>
      </c>
      <c r="O52" s="53">
        <f t="shared" si="1"/>
        <v>700581.53144</v>
      </c>
      <c r="P52" s="53">
        <f t="shared" si="2"/>
        <v>738412.9341377601</v>
      </c>
      <c r="Q52" s="27"/>
      <c r="R52" s="1"/>
    </row>
    <row r="53" spans="1:18" ht="29.25" customHeight="1" thickBot="1">
      <c r="A53" s="24"/>
      <c r="B53" s="31"/>
      <c r="C53" s="17"/>
      <c r="D53" s="37"/>
      <c r="E53" s="37"/>
      <c r="F53" s="37"/>
      <c r="G53" s="40" t="s">
        <v>49</v>
      </c>
      <c r="H53" s="40" t="s">
        <v>106</v>
      </c>
      <c r="I53" s="40" t="s">
        <v>110</v>
      </c>
      <c r="J53" s="17"/>
      <c r="K53" s="32">
        <v>25000</v>
      </c>
      <c r="L53" s="32">
        <v>0</v>
      </c>
      <c r="M53" s="32">
        <v>26000</v>
      </c>
      <c r="N53" s="53">
        <f t="shared" si="0"/>
        <v>27404</v>
      </c>
      <c r="O53" s="53">
        <f t="shared" si="1"/>
        <v>28746.796000000002</v>
      </c>
      <c r="P53" s="53">
        <f t="shared" si="2"/>
        <v>30299.122984</v>
      </c>
      <c r="Q53" s="27"/>
      <c r="R53" s="1"/>
    </row>
    <row r="54" spans="1:18" ht="29.25" customHeight="1" thickBot="1">
      <c r="A54" s="24"/>
      <c r="B54" s="31"/>
      <c r="C54" s="17"/>
      <c r="D54" s="37"/>
      <c r="E54" s="37"/>
      <c r="F54" s="37"/>
      <c r="G54" s="40" t="s">
        <v>49</v>
      </c>
      <c r="H54" s="40" t="s">
        <v>106</v>
      </c>
      <c r="I54" s="40" t="s">
        <v>111</v>
      </c>
      <c r="J54" s="17"/>
      <c r="K54" s="32">
        <v>0</v>
      </c>
      <c r="L54" s="32">
        <v>61119.94</v>
      </c>
      <c r="M54" s="32">
        <v>4000</v>
      </c>
      <c r="N54" s="53">
        <f t="shared" si="0"/>
        <v>4216</v>
      </c>
      <c r="O54" s="53">
        <f t="shared" si="1"/>
        <v>4422.584</v>
      </c>
      <c r="P54" s="53">
        <f t="shared" si="2"/>
        <v>4661.403536000001</v>
      </c>
      <c r="Q54" s="27"/>
      <c r="R54" s="1"/>
    </row>
    <row r="55" spans="1:18" ht="21.75" customHeight="1" thickBot="1">
      <c r="A55" s="24"/>
      <c r="B55" s="33">
        <v>20136000</v>
      </c>
      <c r="C55" s="34" t="s">
        <v>45</v>
      </c>
      <c r="D55" s="34"/>
      <c r="E55" s="35"/>
      <c r="F55" s="35"/>
      <c r="G55" s="39"/>
      <c r="H55" s="39"/>
      <c r="I55" s="39"/>
      <c r="J55" s="35">
        <v>210</v>
      </c>
      <c r="K55" s="44">
        <f>K47+K48+K49+K50+K51+K52+K53+K54</f>
        <v>10661800</v>
      </c>
      <c r="L55" s="44">
        <f>L47+L48+L49+L50+L51+L52+L53+L54</f>
        <v>12586764.68</v>
      </c>
      <c r="M55" s="46">
        <f>M54+M53+M52+M51+M50+M49+M48+M47</f>
        <v>11001257</v>
      </c>
      <c r="N55" s="54">
        <f t="shared" si="0"/>
        <v>11595324.877999999</v>
      </c>
      <c r="O55" s="54">
        <f t="shared" si="1"/>
        <v>12163495.797022</v>
      </c>
      <c r="P55" s="54">
        <f t="shared" si="2"/>
        <v>12820324.570061188</v>
      </c>
      <c r="Q55" s="27"/>
      <c r="R55" s="1"/>
    </row>
    <row r="56" spans="1:18" ht="36.75" customHeight="1" thickBot="1">
      <c r="A56" s="24"/>
      <c r="B56" s="31">
        <v>20301000</v>
      </c>
      <c r="C56" s="17" t="s">
        <v>27</v>
      </c>
      <c r="D56" s="80"/>
      <c r="E56" s="80"/>
      <c r="F56" s="80"/>
      <c r="G56" s="80"/>
      <c r="H56" s="80"/>
      <c r="I56" s="80"/>
      <c r="J56" s="81"/>
      <c r="K56" s="32"/>
      <c r="L56" s="32"/>
      <c r="M56" s="32"/>
      <c r="N56" s="53">
        <f t="shared" si="0"/>
        <v>0</v>
      </c>
      <c r="O56" s="53">
        <f t="shared" si="1"/>
        <v>0</v>
      </c>
      <c r="P56" s="53">
        <f t="shared" si="2"/>
        <v>0</v>
      </c>
      <c r="Q56" s="27"/>
      <c r="R56" s="1"/>
    </row>
    <row r="57" spans="1:18" ht="30" customHeight="1" thickBot="1">
      <c r="A57" s="24"/>
      <c r="B57" s="31"/>
      <c r="C57" s="17"/>
      <c r="D57" s="37"/>
      <c r="E57" s="37"/>
      <c r="F57" s="37"/>
      <c r="G57" s="40" t="s">
        <v>67</v>
      </c>
      <c r="H57" s="40" t="s">
        <v>112</v>
      </c>
      <c r="I57" s="40" t="s">
        <v>87</v>
      </c>
      <c r="J57" s="17"/>
      <c r="K57" s="32">
        <v>292400</v>
      </c>
      <c r="L57" s="32">
        <v>418817.35</v>
      </c>
      <c r="M57" s="32">
        <v>430415</v>
      </c>
      <c r="N57" s="53">
        <f t="shared" si="0"/>
        <v>453657.41</v>
      </c>
      <c r="O57" s="53">
        <f t="shared" si="1"/>
        <v>475886.62309</v>
      </c>
      <c r="P57" s="53">
        <f t="shared" si="2"/>
        <v>501584.50073686003</v>
      </c>
      <c r="Q57" s="27"/>
      <c r="R57" s="1"/>
    </row>
    <row r="58" spans="1:18" ht="30" customHeight="1" thickBot="1">
      <c r="A58" s="24"/>
      <c r="B58" s="31"/>
      <c r="C58" s="17"/>
      <c r="D58" s="37"/>
      <c r="E58" s="37"/>
      <c r="F58" s="37"/>
      <c r="G58" s="40" t="s">
        <v>67</v>
      </c>
      <c r="H58" s="40" t="s">
        <v>112</v>
      </c>
      <c r="I58" s="40" t="s">
        <v>98</v>
      </c>
      <c r="J58" s="17"/>
      <c r="K58" s="32">
        <v>88400</v>
      </c>
      <c r="L58" s="32">
        <v>126482.65</v>
      </c>
      <c r="M58" s="32">
        <v>129985</v>
      </c>
      <c r="N58" s="53">
        <f t="shared" si="0"/>
        <v>137004.19</v>
      </c>
      <c r="O58" s="53">
        <f t="shared" si="1"/>
        <v>143717.39531000002</v>
      </c>
      <c r="P58" s="53">
        <f t="shared" si="2"/>
        <v>151478.13465674003</v>
      </c>
      <c r="Q58" s="27"/>
      <c r="R58" s="1"/>
    </row>
    <row r="59" spans="1:18" ht="30" customHeight="1" thickBot="1">
      <c r="A59" s="24"/>
      <c r="B59" s="31"/>
      <c r="C59" s="17"/>
      <c r="D59" s="37"/>
      <c r="E59" s="37"/>
      <c r="F59" s="37"/>
      <c r="G59" s="40" t="s">
        <v>67</v>
      </c>
      <c r="H59" s="40" t="s">
        <v>112</v>
      </c>
      <c r="I59" s="40" t="s">
        <v>88</v>
      </c>
      <c r="J59" s="17"/>
      <c r="K59" s="32">
        <v>0</v>
      </c>
      <c r="L59" s="32">
        <v>12400</v>
      </c>
      <c r="M59" s="32"/>
      <c r="N59" s="53"/>
      <c r="O59" s="53"/>
      <c r="P59" s="53"/>
      <c r="Q59" s="27"/>
      <c r="R59" s="1"/>
    </row>
    <row r="60" spans="1:18" ht="30" customHeight="1" thickBot="1">
      <c r="A60" s="24"/>
      <c r="B60" s="31"/>
      <c r="C60" s="17"/>
      <c r="D60" s="37"/>
      <c r="E60" s="37"/>
      <c r="F60" s="37"/>
      <c r="G60" s="40" t="s">
        <v>67</v>
      </c>
      <c r="H60" s="40" t="s">
        <v>113</v>
      </c>
      <c r="I60" s="40" t="s">
        <v>87</v>
      </c>
      <c r="J60" s="17"/>
      <c r="K60" s="32">
        <v>0</v>
      </c>
      <c r="L60" s="32">
        <v>0</v>
      </c>
      <c r="M60" s="32">
        <v>0</v>
      </c>
      <c r="N60" s="53">
        <f t="shared" si="0"/>
        <v>0</v>
      </c>
      <c r="O60" s="53">
        <f t="shared" si="1"/>
        <v>0</v>
      </c>
      <c r="P60" s="53">
        <f t="shared" si="2"/>
        <v>0</v>
      </c>
      <c r="Q60" s="27"/>
      <c r="R60" s="1"/>
    </row>
    <row r="61" spans="1:18" ht="30" customHeight="1" thickBot="1">
      <c r="A61" s="24"/>
      <c r="B61" s="31"/>
      <c r="C61" s="17"/>
      <c r="D61" s="37"/>
      <c r="E61" s="37"/>
      <c r="F61" s="37"/>
      <c r="G61" s="40" t="s">
        <v>67</v>
      </c>
      <c r="H61" s="40" t="s">
        <v>113</v>
      </c>
      <c r="I61" s="40" t="s">
        <v>98</v>
      </c>
      <c r="J61" s="17"/>
      <c r="K61" s="32">
        <v>0</v>
      </c>
      <c r="L61" s="32">
        <v>0</v>
      </c>
      <c r="M61" s="32">
        <v>0</v>
      </c>
      <c r="N61" s="53">
        <f t="shared" si="0"/>
        <v>0</v>
      </c>
      <c r="O61" s="53">
        <f t="shared" si="1"/>
        <v>0</v>
      </c>
      <c r="P61" s="53">
        <f t="shared" si="2"/>
        <v>0</v>
      </c>
      <c r="Q61" s="27"/>
      <c r="R61" s="1"/>
    </row>
    <row r="62" spans="1:18" ht="30" customHeight="1" thickBot="1">
      <c r="A62" s="24"/>
      <c r="B62" s="31"/>
      <c r="C62" s="17"/>
      <c r="D62" s="37"/>
      <c r="E62" s="37"/>
      <c r="F62" s="37"/>
      <c r="G62" s="40" t="s">
        <v>67</v>
      </c>
      <c r="H62" s="40" t="s">
        <v>113</v>
      </c>
      <c r="I62" s="40" t="s">
        <v>88</v>
      </c>
      <c r="J62" s="17"/>
      <c r="K62" s="32">
        <v>0</v>
      </c>
      <c r="L62" s="32">
        <v>0</v>
      </c>
      <c r="M62" s="32">
        <v>0</v>
      </c>
      <c r="N62" s="53">
        <f t="shared" si="0"/>
        <v>0</v>
      </c>
      <c r="O62" s="53">
        <f t="shared" si="1"/>
        <v>0</v>
      </c>
      <c r="P62" s="53">
        <f t="shared" si="2"/>
        <v>0</v>
      </c>
      <c r="Q62" s="27"/>
      <c r="R62" s="1"/>
    </row>
    <row r="63" spans="1:18" ht="21.75" customHeight="1" thickBot="1">
      <c r="A63" s="24"/>
      <c r="B63" s="33">
        <v>20301000</v>
      </c>
      <c r="C63" s="42" t="s">
        <v>45</v>
      </c>
      <c r="D63" s="34"/>
      <c r="E63" s="35"/>
      <c r="F63" s="35"/>
      <c r="G63" s="39"/>
      <c r="H63" s="39"/>
      <c r="I63" s="39"/>
      <c r="J63" s="35">
        <v>210</v>
      </c>
      <c r="K63" s="44">
        <f>K57+K58+K59+K60+K61+K62</f>
        <v>380800</v>
      </c>
      <c r="L63" s="44">
        <f>L57+L58+L59+L60+L61+L62</f>
        <v>557700</v>
      </c>
      <c r="M63" s="46">
        <f>M62+M61+M60+M58+M57</f>
        <v>560400</v>
      </c>
      <c r="N63" s="54">
        <f t="shared" si="0"/>
        <v>590661.6</v>
      </c>
      <c r="O63" s="54">
        <f t="shared" si="1"/>
        <v>619604.0184000001</v>
      </c>
      <c r="P63" s="54">
        <f t="shared" si="2"/>
        <v>653062.6353936001</v>
      </c>
      <c r="Q63" s="27"/>
      <c r="R63" s="1"/>
    </row>
    <row r="64" spans="1:18" ht="59.25" customHeight="1" thickBot="1">
      <c r="A64" s="24"/>
      <c r="B64" s="31">
        <v>20123000</v>
      </c>
      <c r="C64" s="17" t="s">
        <v>35</v>
      </c>
      <c r="D64" s="80" t="s">
        <v>81</v>
      </c>
      <c r="E64" s="80"/>
      <c r="F64" s="80"/>
      <c r="G64" s="80"/>
      <c r="H64" s="80"/>
      <c r="I64" s="80"/>
      <c r="J64" s="81"/>
      <c r="K64" s="32"/>
      <c r="L64" s="32"/>
      <c r="M64" s="32"/>
      <c r="N64" s="53">
        <f t="shared" si="0"/>
        <v>0</v>
      </c>
      <c r="O64" s="53">
        <f t="shared" si="1"/>
        <v>0</v>
      </c>
      <c r="P64" s="53">
        <f t="shared" si="2"/>
        <v>0</v>
      </c>
      <c r="Q64" s="27"/>
      <c r="R64" s="1"/>
    </row>
    <row r="65" spans="1:18" ht="27" customHeight="1" thickBot="1">
      <c r="A65" s="24"/>
      <c r="B65" s="31"/>
      <c r="C65" s="17"/>
      <c r="D65" s="37"/>
      <c r="E65" s="37"/>
      <c r="F65" s="37"/>
      <c r="G65" s="40" t="s">
        <v>52</v>
      </c>
      <c r="H65" s="40" t="s">
        <v>114</v>
      </c>
      <c r="I65" s="40" t="s">
        <v>88</v>
      </c>
      <c r="J65" s="17"/>
      <c r="K65" s="32">
        <v>0</v>
      </c>
      <c r="L65" s="32">
        <v>0</v>
      </c>
      <c r="M65" s="32">
        <v>0</v>
      </c>
      <c r="N65" s="53">
        <f t="shared" si="0"/>
        <v>0</v>
      </c>
      <c r="O65" s="53">
        <f t="shared" si="1"/>
        <v>0</v>
      </c>
      <c r="P65" s="53">
        <f t="shared" si="2"/>
        <v>0</v>
      </c>
      <c r="Q65" s="27"/>
      <c r="R65" s="1"/>
    </row>
    <row r="66" spans="1:18" ht="21.75" customHeight="1" thickBot="1">
      <c r="A66" s="24"/>
      <c r="B66" s="33">
        <v>20123000</v>
      </c>
      <c r="C66" s="34" t="s">
        <v>45</v>
      </c>
      <c r="D66" s="34"/>
      <c r="E66" s="35"/>
      <c r="F66" s="35"/>
      <c r="G66" s="39"/>
      <c r="H66" s="39"/>
      <c r="I66" s="39"/>
      <c r="J66" s="35">
        <v>0</v>
      </c>
      <c r="K66" s="44">
        <f>K65</f>
        <v>0</v>
      </c>
      <c r="L66" s="44">
        <f>L65</f>
        <v>0</v>
      </c>
      <c r="M66" s="46">
        <f>M65</f>
        <v>0</v>
      </c>
      <c r="N66" s="54">
        <f t="shared" si="0"/>
        <v>0</v>
      </c>
      <c r="O66" s="54">
        <f t="shared" si="1"/>
        <v>0</v>
      </c>
      <c r="P66" s="54">
        <f t="shared" si="2"/>
        <v>0</v>
      </c>
      <c r="Q66" s="27"/>
      <c r="R66" s="1"/>
    </row>
    <row r="67" spans="1:18" ht="46.5" customHeight="1" thickBot="1">
      <c r="A67" s="24"/>
      <c r="B67" s="31">
        <v>20124000</v>
      </c>
      <c r="C67" s="17" t="s">
        <v>33</v>
      </c>
      <c r="D67" s="80" t="s">
        <v>82</v>
      </c>
      <c r="E67" s="80"/>
      <c r="F67" s="80"/>
      <c r="G67" s="80"/>
      <c r="H67" s="80"/>
      <c r="I67" s="80"/>
      <c r="J67" s="81"/>
      <c r="K67" s="32"/>
      <c r="L67" s="32"/>
      <c r="M67" s="32"/>
      <c r="N67" s="53">
        <f t="shared" si="0"/>
        <v>0</v>
      </c>
      <c r="O67" s="53">
        <f t="shared" si="1"/>
        <v>0</v>
      </c>
      <c r="P67" s="53">
        <f t="shared" si="2"/>
        <v>0</v>
      </c>
      <c r="Q67" s="27"/>
      <c r="R67" s="1"/>
    </row>
    <row r="68" spans="1:18" ht="22.5" customHeight="1" thickBot="1">
      <c r="A68" s="24"/>
      <c r="B68" s="31"/>
      <c r="C68" s="17"/>
      <c r="D68" s="37"/>
      <c r="E68" s="37"/>
      <c r="F68" s="37"/>
      <c r="G68" s="40" t="s">
        <v>52</v>
      </c>
      <c r="H68" s="59" t="s">
        <v>138</v>
      </c>
      <c r="I68" s="40" t="s">
        <v>65</v>
      </c>
      <c r="J68" s="17"/>
      <c r="K68" s="32">
        <v>0</v>
      </c>
      <c r="L68" s="32">
        <v>0</v>
      </c>
      <c r="M68" s="32">
        <v>0</v>
      </c>
      <c r="N68" s="53">
        <f t="shared" si="0"/>
        <v>0</v>
      </c>
      <c r="O68" s="53">
        <f t="shared" si="1"/>
        <v>0</v>
      </c>
      <c r="P68" s="53">
        <f t="shared" si="2"/>
        <v>0</v>
      </c>
      <c r="Q68" s="27"/>
      <c r="R68" s="1"/>
    </row>
    <row r="69" spans="1:18" ht="21.75" customHeight="1" thickBot="1">
      <c r="A69" s="24"/>
      <c r="B69" s="33">
        <v>20124000</v>
      </c>
      <c r="C69" s="34" t="s">
        <v>45</v>
      </c>
      <c r="D69" s="34"/>
      <c r="E69" s="35"/>
      <c r="F69" s="35"/>
      <c r="G69" s="39"/>
      <c r="H69" s="39"/>
      <c r="I69" s="39"/>
      <c r="J69" s="35">
        <v>0</v>
      </c>
      <c r="K69" s="44">
        <f>K68</f>
        <v>0</v>
      </c>
      <c r="L69" s="44">
        <f>L68</f>
        <v>0</v>
      </c>
      <c r="M69" s="46">
        <v>0</v>
      </c>
      <c r="N69" s="54">
        <f t="shared" si="0"/>
        <v>0</v>
      </c>
      <c r="O69" s="54">
        <f t="shared" si="1"/>
        <v>0</v>
      </c>
      <c r="P69" s="54">
        <f t="shared" si="2"/>
        <v>0</v>
      </c>
      <c r="Q69" s="27"/>
      <c r="R69" s="1"/>
    </row>
    <row r="70" spans="1:18" ht="49.5" customHeight="1" thickBot="1">
      <c r="A70" s="24"/>
      <c r="B70" s="31">
        <v>20107100</v>
      </c>
      <c r="C70" s="17" t="s">
        <v>34</v>
      </c>
      <c r="D70" s="80" t="s">
        <v>73</v>
      </c>
      <c r="E70" s="80"/>
      <c r="F70" s="80"/>
      <c r="G70" s="80"/>
      <c r="H70" s="80"/>
      <c r="I70" s="80"/>
      <c r="J70" s="81"/>
      <c r="K70" s="32"/>
      <c r="L70" s="32"/>
      <c r="M70" s="32"/>
      <c r="N70" s="53">
        <f t="shared" si="0"/>
        <v>0</v>
      </c>
      <c r="O70" s="53">
        <f t="shared" si="1"/>
        <v>0</v>
      </c>
      <c r="P70" s="53">
        <f t="shared" si="2"/>
        <v>0</v>
      </c>
      <c r="Q70" s="27"/>
      <c r="R70" s="1"/>
    </row>
    <row r="71" spans="1:18" ht="33" customHeight="1" thickBot="1">
      <c r="A71" s="24"/>
      <c r="B71" s="31"/>
      <c r="C71" s="17"/>
      <c r="D71" s="37"/>
      <c r="E71" s="37"/>
      <c r="F71" s="37"/>
      <c r="G71" s="40" t="s">
        <v>52</v>
      </c>
      <c r="H71" s="59" t="s">
        <v>114</v>
      </c>
      <c r="I71" s="40" t="s">
        <v>88</v>
      </c>
      <c r="J71" s="17"/>
      <c r="K71" s="32">
        <v>0</v>
      </c>
      <c r="L71" s="32">
        <v>0</v>
      </c>
      <c r="M71" s="32">
        <v>0</v>
      </c>
      <c r="N71" s="53">
        <f t="shared" si="0"/>
        <v>0</v>
      </c>
      <c r="O71" s="53">
        <f t="shared" si="1"/>
        <v>0</v>
      </c>
      <c r="P71" s="53">
        <f t="shared" si="2"/>
        <v>0</v>
      </c>
      <c r="Q71" s="27"/>
      <c r="R71" s="1"/>
    </row>
    <row r="72" spans="1:18" ht="33" customHeight="1" thickBot="1">
      <c r="A72" s="24"/>
      <c r="B72" s="31"/>
      <c r="C72" s="17"/>
      <c r="D72" s="37"/>
      <c r="E72" s="37"/>
      <c r="F72" s="37"/>
      <c r="G72" s="40" t="s">
        <v>52</v>
      </c>
      <c r="H72" s="59" t="s">
        <v>152</v>
      </c>
      <c r="I72" s="40" t="s">
        <v>88</v>
      </c>
      <c r="J72" s="17"/>
      <c r="K72" s="32">
        <v>0</v>
      </c>
      <c r="L72" s="32">
        <v>0</v>
      </c>
      <c r="M72" s="32">
        <v>80000</v>
      </c>
      <c r="N72" s="53">
        <f t="shared" si="0"/>
        <v>84320</v>
      </c>
      <c r="O72" s="53">
        <f t="shared" si="1"/>
        <v>88451.68</v>
      </c>
      <c r="P72" s="53">
        <f t="shared" si="2"/>
        <v>93228.07072</v>
      </c>
      <c r="Q72" s="27"/>
      <c r="R72" s="1"/>
    </row>
    <row r="73" spans="1:18" ht="21.75" customHeight="1" thickBot="1">
      <c r="A73" s="24"/>
      <c r="B73" s="33">
        <v>20107100</v>
      </c>
      <c r="C73" s="34" t="s">
        <v>45</v>
      </c>
      <c r="D73" s="34"/>
      <c r="E73" s="35"/>
      <c r="F73" s="35"/>
      <c r="G73" s="39"/>
      <c r="H73" s="39"/>
      <c r="I73" s="39"/>
      <c r="J73" s="35">
        <v>0</v>
      </c>
      <c r="K73" s="44">
        <f>K71+K72</f>
        <v>0</v>
      </c>
      <c r="L73" s="44">
        <f>L71+L72</f>
        <v>0</v>
      </c>
      <c r="M73" s="44">
        <f>M71+M72</f>
        <v>80000</v>
      </c>
      <c r="N73" s="54">
        <f t="shared" si="0"/>
        <v>84320</v>
      </c>
      <c r="O73" s="54">
        <f t="shared" si="1"/>
        <v>88451.68</v>
      </c>
      <c r="P73" s="54">
        <f t="shared" si="2"/>
        <v>93228.07072</v>
      </c>
      <c r="Q73" s="27"/>
      <c r="R73" s="1"/>
    </row>
    <row r="74" spans="1:18" ht="36" customHeight="1" thickBot="1">
      <c r="A74" s="24"/>
      <c r="B74" s="31">
        <v>20109000</v>
      </c>
      <c r="C74" s="17" t="s">
        <v>22</v>
      </c>
      <c r="D74" s="80" t="s">
        <v>74</v>
      </c>
      <c r="E74" s="80"/>
      <c r="F74" s="80"/>
      <c r="G74" s="80"/>
      <c r="H74" s="80"/>
      <c r="I74" s="80"/>
      <c r="J74" s="81"/>
      <c r="K74" s="32"/>
      <c r="L74" s="32"/>
      <c r="M74" s="32"/>
      <c r="N74" s="53">
        <f t="shared" si="0"/>
        <v>0</v>
      </c>
      <c r="O74" s="53">
        <f t="shared" si="1"/>
        <v>0</v>
      </c>
      <c r="P74" s="53">
        <f t="shared" si="2"/>
        <v>0</v>
      </c>
      <c r="Q74" s="27"/>
      <c r="R74" s="1"/>
    </row>
    <row r="75" spans="1:18" ht="21.75" customHeight="1" thickBot="1">
      <c r="A75" s="24"/>
      <c r="B75" s="31"/>
      <c r="C75" s="17"/>
      <c r="D75" s="37"/>
      <c r="E75" s="37"/>
      <c r="F75" s="37"/>
      <c r="G75" s="40" t="s">
        <v>53</v>
      </c>
      <c r="H75" s="40" t="s">
        <v>115</v>
      </c>
      <c r="I75" s="40" t="s">
        <v>88</v>
      </c>
      <c r="J75" s="17"/>
      <c r="K75" s="57">
        <v>3000</v>
      </c>
      <c r="L75" s="57">
        <v>0</v>
      </c>
      <c r="M75" s="32">
        <v>100000</v>
      </c>
      <c r="N75" s="53">
        <f t="shared" si="0"/>
        <v>105400</v>
      </c>
      <c r="O75" s="53">
        <f t="shared" si="1"/>
        <v>110564.6</v>
      </c>
      <c r="P75" s="53">
        <f t="shared" si="2"/>
        <v>116535.08840000002</v>
      </c>
      <c r="Q75" s="27"/>
      <c r="R75" s="1"/>
    </row>
    <row r="76" spans="1:18" ht="21.75" customHeight="1" thickBot="1">
      <c r="A76" s="24"/>
      <c r="B76" s="33"/>
      <c r="C76" s="49"/>
      <c r="D76" s="34"/>
      <c r="E76" s="35"/>
      <c r="F76" s="35"/>
      <c r="G76" s="56" t="s">
        <v>93</v>
      </c>
      <c r="H76" s="56" t="s">
        <v>116</v>
      </c>
      <c r="I76" s="56" t="s">
        <v>88</v>
      </c>
      <c r="J76" s="50"/>
      <c r="K76" s="57">
        <v>60000</v>
      </c>
      <c r="L76" s="57">
        <v>32000</v>
      </c>
      <c r="M76" s="52">
        <v>30000</v>
      </c>
      <c r="N76" s="53">
        <f t="shared" si="0"/>
        <v>31620</v>
      </c>
      <c r="O76" s="53">
        <f t="shared" si="1"/>
        <v>33169.38</v>
      </c>
      <c r="P76" s="53">
        <f t="shared" si="2"/>
        <v>34960.52652</v>
      </c>
      <c r="Q76" s="27"/>
      <c r="R76" s="1"/>
    </row>
    <row r="77" spans="1:18" ht="21.75" customHeight="1" thickBot="1">
      <c r="A77" s="24"/>
      <c r="B77" s="33"/>
      <c r="C77" s="49" t="s">
        <v>137</v>
      </c>
      <c r="D77" s="34"/>
      <c r="E77" s="35"/>
      <c r="F77" s="35"/>
      <c r="G77" s="39"/>
      <c r="H77" s="39"/>
      <c r="I77" s="39"/>
      <c r="J77" s="50"/>
      <c r="K77" s="51">
        <f>K75+K76</f>
        <v>63000</v>
      </c>
      <c r="L77" s="51">
        <f>L75+L76</f>
        <v>32000</v>
      </c>
      <c r="M77" s="55">
        <f>M76+M75</f>
        <v>130000</v>
      </c>
      <c r="N77" s="54">
        <f t="shared" si="0"/>
        <v>137020</v>
      </c>
      <c r="O77" s="54">
        <f t="shared" si="1"/>
        <v>143733.98</v>
      </c>
      <c r="P77" s="54">
        <f t="shared" si="2"/>
        <v>151495.61492000002</v>
      </c>
      <c r="Q77" s="27"/>
      <c r="R77" s="1"/>
    </row>
    <row r="78" spans="1:18" ht="54.75" customHeight="1" thickBot="1">
      <c r="A78" s="24"/>
      <c r="B78" s="31">
        <v>20105000</v>
      </c>
      <c r="C78" s="17" t="s">
        <v>41</v>
      </c>
      <c r="D78" s="80" t="s">
        <v>72</v>
      </c>
      <c r="E78" s="80"/>
      <c r="F78" s="80"/>
      <c r="G78" s="80"/>
      <c r="H78" s="80"/>
      <c r="I78" s="80"/>
      <c r="J78" s="81"/>
      <c r="K78" s="32"/>
      <c r="L78" s="32"/>
      <c r="M78" s="32"/>
      <c r="N78" s="53">
        <f t="shared" si="0"/>
        <v>0</v>
      </c>
      <c r="O78" s="53">
        <f t="shared" si="1"/>
        <v>0</v>
      </c>
      <c r="P78" s="53">
        <f t="shared" si="2"/>
        <v>0</v>
      </c>
      <c r="Q78" s="27"/>
      <c r="R78" s="1"/>
    </row>
    <row r="79" spans="1:18" ht="28.5" customHeight="1" thickBot="1">
      <c r="A79" s="24"/>
      <c r="B79" s="31"/>
      <c r="C79" s="17"/>
      <c r="D79" s="37"/>
      <c r="E79" s="37"/>
      <c r="F79" s="37"/>
      <c r="G79" s="40" t="s">
        <v>51</v>
      </c>
      <c r="H79" s="40" t="s">
        <v>147</v>
      </c>
      <c r="I79" s="40" t="s">
        <v>88</v>
      </c>
      <c r="J79" s="17"/>
      <c r="K79" s="32">
        <v>0</v>
      </c>
      <c r="L79" s="32">
        <v>4031200</v>
      </c>
      <c r="M79" s="32"/>
      <c r="N79" s="53"/>
      <c r="O79" s="53"/>
      <c r="P79" s="53"/>
      <c r="Q79" s="27"/>
      <c r="R79" s="1"/>
    </row>
    <row r="80" spans="1:18" ht="27" customHeight="1" thickBot="1">
      <c r="A80" s="24"/>
      <c r="B80" s="31"/>
      <c r="C80" s="17"/>
      <c r="D80" s="37"/>
      <c r="E80" s="37"/>
      <c r="F80" s="37"/>
      <c r="G80" s="40" t="s">
        <v>51</v>
      </c>
      <c r="H80" s="40" t="s">
        <v>148</v>
      </c>
      <c r="I80" s="40" t="s">
        <v>88</v>
      </c>
      <c r="J80" s="17"/>
      <c r="K80" s="32">
        <v>0</v>
      </c>
      <c r="L80" s="32">
        <v>212249</v>
      </c>
      <c r="M80" s="32"/>
      <c r="N80" s="53"/>
      <c r="O80" s="53"/>
      <c r="P80" s="53"/>
      <c r="Q80" s="27"/>
      <c r="R80" s="1"/>
    </row>
    <row r="81" spans="1:18" ht="26.25" customHeight="1" thickBot="1">
      <c r="A81" s="24"/>
      <c r="B81" s="31"/>
      <c r="C81" s="17"/>
      <c r="D81" s="37"/>
      <c r="E81" s="37"/>
      <c r="F81" s="37"/>
      <c r="G81" s="40" t="s">
        <v>51</v>
      </c>
      <c r="H81" s="40" t="s">
        <v>117</v>
      </c>
      <c r="I81" s="40" t="s">
        <v>88</v>
      </c>
      <c r="J81" s="17"/>
      <c r="K81" s="32">
        <v>6220000</v>
      </c>
      <c r="L81" s="32">
        <v>9765077.78</v>
      </c>
      <c r="M81" s="32">
        <v>6638830</v>
      </c>
      <c r="N81" s="53">
        <f t="shared" si="0"/>
        <v>6997326.82</v>
      </c>
      <c r="O81" s="53">
        <f t="shared" si="1"/>
        <v>7340195.834180001</v>
      </c>
      <c r="P81" s="53">
        <f t="shared" si="2"/>
        <v>7736566.409225721</v>
      </c>
      <c r="Q81" s="27"/>
      <c r="R81" s="1"/>
    </row>
    <row r="82" spans="1:18" ht="24.75" customHeight="1" thickBot="1">
      <c r="A82" s="24"/>
      <c r="B82" s="31"/>
      <c r="C82" s="17"/>
      <c r="D82" s="37"/>
      <c r="E82" s="37"/>
      <c r="F82" s="37"/>
      <c r="G82" s="40" t="s">
        <v>51</v>
      </c>
      <c r="H82" s="40" t="s">
        <v>118</v>
      </c>
      <c r="I82" s="40" t="s">
        <v>88</v>
      </c>
      <c r="J82" s="17"/>
      <c r="K82" s="32">
        <v>0</v>
      </c>
      <c r="L82" s="32">
        <v>0</v>
      </c>
      <c r="M82" s="32">
        <v>0</v>
      </c>
      <c r="N82" s="53">
        <f t="shared" si="0"/>
        <v>0</v>
      </c>
      <c r="O82" s="53">
        <f t="shared" si="1"/>
        <v>0</v>
      </c>
      <c r="P82" s="53">
        <f t="shared" si="2"/>
        <v>0</v>
      </c>
      <c r="Q82" s="27"/>
      <c r="R82" s="1"/>
    </row>
    <row r="83" spans="1:18" ht="24.75" customHeight="1" thickBot="1">
      <c r="A83" s="24"/>
      <c r="B83" s="31"/>
      <c r="C83" s="17"/>
      <c r="D83" s="37"/>
      <c r="E83" s="37"/>
      <c r="F83" s="37"/>
      <c r="G83" s="40" t="s">
        <v>51</v>
      </c>
      <c r="H83" s="40" t="s">
        <v>119</v>
      </c>
      <c r="I83" s="40" t="s">
        <v>88</v>
      </c>
      <c r="J83" s="17"/>
      <c r="K83" s="32">
        <v>3530000</v>
      </c>
      <c r="L83" s="32">
        <v>1837928</v>
      </c>
      <c r="M83" s="32">
        <v>2580170</v>
      </c>
      <c r="N83" s="53">
        <f t="shared" si="0"/>
        <v>2719499.18</v>
      </c>
      <c r="O83" s="53">
        <f t="shared" si="1"/>
        <v>2852754.6398200006</v>
      </c>
      <c r="P83" s="53">
        <f t="shared" si="2"/>
        <v>3006803.390370281</v>
      </c>
      <c r="Q83" s="27"/>
      <c r="R83" s="1"/>
    </row>
    <row r="84" spans="1:18" ht="21.75" customHeight="1" thickBot="1">
      <c r="A84" s="24"/>
      <c r="B84" s="33">
        <v>20105000</v>
      </c>
      <c r="C84" s="34" t="s">
        <v>45</v>
      </c>
      <c r="D84" s="34"/>
      <c r="E84" s="35"/>
      <c r="F84" s="35"/>
      <c r="G84" s="39"/>
      <c r="H84" s="39"/>
      <c r="I84" s="39"/>
      <c r="J84" s="35"/>
      <c r="K84" s="46">
        <f>K79+K80+K81+K82+K83</f>
        <v>9750000</v>
      </c>
      <c r="L84" s="46">
        <f>L79+L80+L81+L82+L83</f>
        <v>15846454.78</v>
      </c>
      <c r="M84" s="46">
        <f>M83+M82+M81</f>
        <v>9219000</v>
      </c>
      <c r="N84" s="54">
        <f t="shared" si="0"/>
        <v>9716826</v>
      </c>
      <c r="O84" s="54">
        <f t="shared" si="1"/>
        <v>10192950.474000001</v>
      </c>
      <c r="P84" s="54">
        <f t="shared" si="2"/>
        <v>10743369.799596002</v>
      </c>
      <c r="Q84" s="27"/>
      <c r="R84" s="1"/>
    </row>
    <row r="85" spans="1:18" ht="39.75" customHeight="1" thickBot="1">
      <c r="A85" s="24"/>
      <c r="B85" s="31">
        <v>20120000</v>
      </c>
      <c r="C85" s="17" t="s">
        <v>43</v>
      </c>
      <c r="D85" s="80" t="s">
        <v>79</v>
      </c>
      <c r="E85" s="80"/>
      <c r="F85" s="80"/>
      <c r="G85" s="80"/>
      <c r="H85" s="80"/>
      <c r="I85" s="80"/>
      <c r="J85" s="81"/>
      <c r="K85" s="32"/>
      <c r="L85" s="32"/>
      <c r="M85" s="32"/>
      <c r="N85" s="53">
        <f aca="true" t="shared" si="3" ref="N85:N149">M85*105.4/100</f>
        <v>0</v>
      </c>
      <c r="O85" s="53">
        <f aca="true" t="shared" si="4" ref="O85:O149">N85*104.9/100</f>
        <v>0</v>
      </c>
      <c r="P85" s="53">
        <f aca="true" t="shared" si="5" ref="P85:P149">O85*105.4/100</f>
        <v>0</v>
      </c>
      <c r="Q85" s="27"/>
      <c r="R85" s="1"/>
    </row>
    <row r="86" spans="1:18" ht="22.5" customHeight="1" thickBot="1">
      <c r="A86" s="24"/>
      <c r="B86" s="31"/>
      <c r="C86" s="17"/>
      <c r="D86" s="37"/>
      <c r="E86" s="37"/>
      <c r="F86" s="37"/>
      <c r="G86" s="40" t="s">
        <v>57</v>
      </c>
      <c r="H86" s="40" t="s">
        <v>120</v>
      </c>
      <c r="I86" s="40" t="s">
        <v>88</v>
      </c>
      <c r="J86" s="17"/>
      <c r="K86" s="32">
        <v>0</v>
      </c>
      <c r="L86" s="32">
        <v>0</v>
      </c>
      <c r="M86" s="32">
        <v>120000</v>
      </c>
      <c r="N86" s="53">
        <f t="shared" si="3"/>
        <v>126480</v>
      </c>
      <c r="O86" s="53">
        <f t="shared" si="4"/>
        <v>132677.52</v>
      </c>
      <c r="P86" s="53">
        <f t="shared" si="5"/>
        <v>139842.10608</v>
      </c>
      <c r="Q86" s="27"/>
      <c r="R86" s="1"/>
    </row>
    <row r="87" spans="1:18" ht="21.75" customHeight="1" thickBot="1">
      <c r="A87" s="24"/>
      <c r="B87" s="33">
        <v>20120000</v>
      </c>
      <c r="C87" s="34" t="s">
        <v>45</v>
      </c>
      <c r="D87" s="34"/>
      <c r="E87" s="35"/>
      <c r="F87" s="35"/>
      <c r="G87" s="39"/>
      <c r="H87" s="39"/>
      <c r="I87" s="39"/>
      <c r="J87" s="35"/>
      <c r="K87" s="44">
        <f>SUM(K86:K86)</f>
        <v>0</v>
      </c>
      <c r="L87" s="44">
        <f>SUM(L86:L86)</f>
        <v>0</v>
      </c>
      <c r="M87" s="47">
        <f>M86</f>
        <v>120000</v>
      </c>
      <c r="N87" s="54">
        <f t="shared" si="3"/>
        <v>126480</v>
      </c>
      <c r="O87" s="54">
        <f t="shared" si="4"/>
        <v>132677.52</v>
      </c>
      <c r="P87" s="54">
        <f t="shared" si="5"/>
        <v>139842.10608</v>
      </c>
      <c r="Q87" s="27"/>
      <c r="R87" s="1"/>
    </row>
    <row r="88" spans="1:18" ht="49.5" customHeight="1" thickBot="1">
      <c r="A88" s="24"/>
      <c r="B88" s="31">
        <v>20128000</v>
      </c>
      <c r="C88" s="17" t="s">
        <v>30</v>
      </c>
      <c r="D88" s="80" t="s">
        <v>83</v>
      </c>
      <c r="E88" s="80"/>
      <c r="F88" s="80"/>
      <c r="G88" s="80"/>
      <c r="H88" s="80"/>
      <c r="I88" s="80"/>
      <c r="J88" s="81"/>
      <c r="K88" s="32"/>
      <c r="L88" s="32"/>
      <c r="M88" s="32"/>
      <c r="N88" s="53">
        <f t="shared" si="3"/>
        <v>0</v>
      </c>
      <c r="O88" s="53">
        <f t="shared" si="4"/>
        <v>0</v>
      </c>
      <c r="P88" s="53">
        <f t="shared" si="5"/>
        <v>0</v>
      </c>
      <c r="Q88" s="27"/>
      <c r="R88" s="1"/>
    </row>
    <row r="89" spans="1:18" ht="24.75" customHeight="1" thickBot="1">
      <c r="A89" s="24"/>
      <c r="B89" s="31"/>
      <c r="C89" s="17"/>
      <c r="D89" s="37"/>
      <c r="E89" s="37"/>
      <c r="F89" s="37"/>
      <c r="G89" s="40" t="s">
        <v>57</v>
      </c>
      <c r="H89" s="40" t="s">
        <v>141</v>
      </c>
      <c r="I89" s="40" t="s">
        <v>88</v>
      </c>
      <c r="J89" s="17"/>
      <c r="K89" s="32">
        <v>0</v>
      </c>
      <c r="L89" s="32">
        <v>0</v>
      </c>
      <c r="M89" s="32">
        <v>3000</v>
      </c>
      <c r="N89" s="53">
        <f t="shared" si="3"/>
        <v>3162</v>
      </c>
      <c r="O89" s="53">
        <f t="shared" si="4"/>
        <v>3316.9380000000006</v>
      </c>
      <c r="P89" s="53">
        <f t="shared" si="5"/>
        <v>3496.0526520000008</v>
      </c>
      <c r="Q89" s="27"/>
      <c r="R89" s="1"/>
    </row>
    <row r="90" spans="1:18" ht="21.75" customHeight="1" thickBot="1">
      <c r="A90" s="24"/>
      <c r="B90" s="33">
        <v>20128000</v>
      </c>
      <c r="C90" s="34" t="s">
        <v>45</v>
      </c>
      <c r="D90" s="34"/>
      <c r="E90" s="35"/>
      <c r="F90" s="35"/>
      <c r="G90" s="39"/>
      <c r="H90" s="39"/>
      <c r="I90" s="39"/>
      <c r="J90" s="35"/>
      <c r="K90" s="44">
        <f>K89</f>
        <v>0</v>
      </c>
      <c r="L90" s="44">
        <f>L89</f>
        <v>0</v>
      </c>
      <c r="M90" s="46">
        <f>M89</f>
        <v>3000</v>
      </c>
      <c r="N90" s="54">
        <f t="shared" si="3"/>
        <v>3162</v>
      </c>
      <c r="O90" s="54">
        <f t="shared" si="4"/>
        <v>3316.9380000000006</v>
      </c>
      <c r="P90" s="54">
        <f t="shared" si="5"/>
        <v>3496.0526520000008</v>
      </c>
      <c r="Q90" s="27"/>
      <c r="R90" s="1"/>
    </row>
    <row r="91" spans="1:18" ht="45.75" customHeight="1" thickBot="1">
      <c r="A91" s="24"/>
      <c r="B91" s="31">
        <v>20104000</v>
      </c>
      <c r="C91" s="17" t="s">
        <v>31</v>
      </c>
      <c r="D91" s="80" t="s">
        <v>71</v>
      </c>
      <c r="E91" s="80"/>
      <c r="F91" s="80"/>
      <c r="G91" s="80"/>
      <c r="H91" s="80"/>
      <c r="I91" s="80"/>
      <c r="J91" s="81"/>
      <c r="K91" s="32"/>
      <c r="L91" s="32"/>
      <c r="M91" s="32"/>
      <c r="N91" s="53">
        <f t="shared" si="3"/>
        <v>0</v>
      </c>
      <c r="O91" s="53">
        <f t="shared" si="4"/>
        <v>0</v>
      </c>
      <c r="P91" s="53">
        <f t="shared" si="5"/>
        <v>0</v>
      </c>
      <c r="Q91" s="27"/>
      <c r="R91" s="1"/>
    </row>
    <row r="92" spans="1:18" ht="18.75" customHeight="1" thickBot="1">
      <c r="A92" s="24"/>
      <c r="B92" s="31"/>
      <c r="C92" s="17"/>
      <c r="D92" s="37"/>
      <c r="E92" s="37"/>
      <c r="F92" s="37"/>
      <c r="G92" s="40" t="s">
        <v>50</v>
      </c>
      <c r="H92" s="37">
        <v>6020010270</v>
      </c>
      <c r="I92" s="37">
        <v>244</v>
      </c>
      <c r="J92" s="17"/>
      <c r="K92" s="32">
        <v>450000</v>
      </c>
      <c r="L92" s="32">
        <v>1055716.17</v>
      </c>
      <c r="M92" s="32">
        <v>500000</v>
      </c>
      <c r="N92" s="53">
        <f t="shared" si="3"/>
        <v>527000</v>
      </c>
      <c r="O92" s="53">
        <f t="shared" si="4"/>
        <v>552823</v>
      </c>
      <c r="P92" s="53">
        <f t="shared" si="5"/>
        <v>582675.442</v>
      </c>
      <c r="Q92" s="27"/>
      <c r="R92" s="1"/>
    </row>
    <row r="93" spans="1:18" ht="24" customHeight="1" thickBot="1">
      <c r="A93" s="24"/>
      <c r="B93" s="31"/>
      <c r="C93" s="17"/>
      <c r="D93" s="37"/>
      <c r="E93" s="37"/>
      <c r="F93" s="37"/>
      <c r="G93" s="40" t="s">
        <v>50</v>
      </c>
      <c r="H93" s="40" t="s">
        <v>121</v>
      </c>
      <c r="I93" s="40" t="s">
        <v>88</v>
      </c>
      <c r="J93" s="17"/>
      <c r="K93" s="32">
        <v>1700000</v>
      </c>
      <c r="L93" s="32">
        <v>1108162.47</v>
      </c>
      <c r="M93" s="32">
        <v>1000000</v>
      </c>
      <c r="N93" s="53">
        <f t="shared" si="3"/>
        <v>1054000</v>
      </c>
      <c r="O93" s="53">
        <f t="shared" si="4"/>
        <v>1105646</v>
      </c>
      <c r="P93" s="53">
        <f t="shared" si="5"/>
        <v>1165350.884</v>
      </c>
      <c r="Q93" s="27"/>
      <c r="R93" s="1"/>
    </row>
    <row r="94" spans="1:18" ht="17.25" customHeight="1" thickBot="1">
      <c r="A94" s="24"/>
      <c r="B94" s="31"/>
      <c r="C94" s="17"/>
      <c r="D94" s="37"/>
      <c r="E94" s="37"/>
      <c r="F94" s="37"/>
      <c r="G94" s="40" t="s">
        <v>50</v>
      </c>
      <c r="H94" s="40" t="s">
        <v>122</v>
      </c>
      <c r="I94" s="40" t="s">
        <v>65</v>
      </c>
      <c r="J94" s="17"/>
      <c r="K94" s="32">
        <v>17000</v>
      </c>
      <c r="L94" s="32">
        <v>17000</v>
      </c>
      <c r="M94" s="32">
        <v>13700</v>
      </c>
      <c r="N94" s="53">
        <f t="shared" si="3"/>
        <v>14439.8</v>
      </c>
      <c r="O94" s="53">
        <f t="shared" si="4"/>
        <v>15147.3502</v>
      </c>
      <c r="P94" s="53">
        <f t="shared" si="5"/>
        <v>15965.307110800002</v>
      </c>
      <c r="Q94" s="27"/>
      <c r="R94" s="1"/>
    </row>
    <row r="95" spans="1:18" ht="21.75" customHeight="1" thickBot="1">
      <c r="A95" s="24"/>
      <c r="B95" s="33">
        <v>20104000</v>
      </c>
      <c r="C95" s="34" t="s">
        <v>45</v>
      </c>
      <c r="D95" s="34"/>
      <c r="E95" s="35"/>
      <c r="F95" s="35"/>
      <c r="G95" s="38"/>
      <c r="H95" s="39"/>
      <c r="I95" s="39"/>
      <c r="J95" s="35">
        <v>310</v>
      </c>
      <c r="K95" s="44">
        <f>K92+K93+K94</f>
        <v>2167000</v>
      </c>
      <c r="L95" s="44">
        <f>L92+L93+L94</f>
        <v>2180878.6399999997</v>
      </c>
      <c r="M95" s="46">
        <f>M94+M93+M92</f>
        <v>1513700</v>
      </c>
      <c r="N95" s="54">
        <f t="shared" si="3"/>
        <v>1595439.8</v>
      </c>
      <c r="O95" s="54">
        <f t="shared" si="4"/>
        <v>1673616.3502000002</v>
      </c>
      <c r="P95" s="54">
        <f t="shared" si="5"/>
        <v>1763991.6331108003</v>
      </c>
      <c r="Q95" s="27"/>
      <c r="R95" s="1"/>
    </row>
    <row r="96" spans="1:18" ht="211.5" customHeight="1" thickBot="1">
      <c r="A96" s="24"/>
      <c r="B96" s="31">
        <v>20119000</v>
      </c>
      <c r="C96" s="17" t="s">
        <v>42</v>
      </c>
      <c r="D96" s="80" t="s">
        <v>78</v>
      </c>
      <c r="E96" s="80"/>
      <c r="F96" s="80"/>
      <c r="G96" s="80"/>
      <c r="H96" s="80"/>
      <c r="I96" s="80"/>
      <c r="J96" s="81"/>
      <c r="K96" s="32"/>
      <c r="L96" s="32"/>
      <c r="M96" s="32"/>
      <c r="N96" s="53">
        <f t="shared" si="3"/>
        <v>0</v>
      </c>
      <c r="O96" s="53">
        <f t="shared" si="4"/>
        <v>0</v>
      </c>
      <c r="P96" s="53">
        <f t="shared" si="5"/>
        <v>0</v>
      </c>
      <c r="Q96" s="27"/>
      <c r="R96" s="1"/>
    </row>
    <row r="97" spans="1:18" ht="21.75" customHeight="1" thickBot="1">
      <c r="A97" s="24"/>
      <c r="B97" s="31"/>
      <c r="C97" s="17"/>
      <c r="D97" s="37"/>
      <c r="E97" s="37"/>
      <c r="F97" s="37"/>
      <c r="G97" s="40" t="s">
        <v>56</v>
      </c>
      <c r="H97" s="40" t="s">
        <v>123</v>
      </c>
      <c r="I97" s="40" t="s">
        <v>88</v>
      </c>
      <c r="J97" s="17"/>
      <c r="K97" s="32">
        <v>964800</v>
      </c>
      <c r="L97" s="32">
        <v>930435.21</v>
      </c>
      <c r="M97" s="32">
        <v>839400</v>
      </c>
      <c r="N97" s="53">
        <f t="shared" si="3"/>
        <v>884727.6</v>
      </c>
      <c r="O97" s="53">
        <f t="shared" si="4"/>
        <v>928079.2524000001</v>
      </c>
      <c r="P97" s="53">
        <f t="shared" si="5"/>
        <v>978195.5320296001</v>
      </c>
      <c r="Q97" s="27"/>
      <c r="R97" s="1"/>
    </row>
    <row r="98" spans="1:18" ht="21.75" customHeight="1" thickBot="1">
      <c r="A98" s="24"/>
      <c r="B98" s="31"/>
      <c r="C98" s="17"/>
      <c r="D98" s="37"/>
      <c r="E98" s="37"/>
      <c r="F98" s="37"/>
      <c r="G98" s="40" t="s">
        <v>56</v>
      </c>
      <c r="H98" s="40" t="s">
        <v>149</v>
      </c>
      <c r="I98" s="40" t="s">
        <v>88</v>
      </c>
      <c r="J98" s="17"/>
      <c r="K98" s="32">
        <v>0</v>
      </c>
      <c r="L98" s="32">
        <v>129507</v>
      </c>
      <c r="M98" s="32">
        <v>0</v>
      </c>
      <c r="N98" s="53">
        <f t="shared" si="3"/>
        <v>0</v>
      </c>
      <c r="O98" s="53">
        <f t="shared" si="4"/>
        <v>0</v>
      </c>
      <c r="P98" s="53">
        <f t="shared" si="5"/>
        <v>0</v>
      </c>
      <c r="Q98" s="27"/>
      <c r="R98" s="1"/>
    </row>
    <row r="99" spans="1:18" ht="21.75" customHeight="1" thickBot="1">
      <c r="A99" s="24"/>
      <c r="B99" s="31"/>
      <c r="C99" s="17"/>
      <c r="D99" s="37"/>
      <c r="E99" s="37"/>
      <c r="F99" s="37"/>
      <c r="G99" s="40" t="s">
        <v>56</v>
      </c>
      <c r="H99" s="40" t="s">
        <v>153</v>
      </c>
      <c r="I99" s="40" t="s">
        <v>88</v>
      </c>
      <c r="J99" s="17"/>
      <c r="K99" s="32">
        <v>0</v>
      </c>
      <c r="L99" s="32">
        <v>0</v>
      </c>
      <c r="M99" s="32">
        <v>360600</v>
      </c>
      <c r="N99" s="53"/>
      <c r="O99" s="53"/>
      <c r="P99" s="53"/>
      <c r="Q99" s="27"/>
      <c r="R99" s="1"/>
    </row>
    <row r="100" spans="1:18" ht="21.75" customHeight="1" thickBot="1">
      <c r="A100" s="24"/>
      <c r="B100" s="31"/>
      <c r="C100" s="17"/>
      <c r="D100" s="37"/>
      <c r="E100" s="37"/>
      <c r="F100" s="37"/>
      <c r="G100" s="40" t="s">
        <v>56</v>
      </c>
      <c r="H100" s="40" t="s">
        <v>150</v>
      </c>
      <c r="I100" s="40" t="s">
        <v>88</v>
      </c>
      <c r="J100" s="17"/>
      <c r="K100" s="32">
        <v>0</v>
      </c>
      <c r="L100" s="32">
        <v>150493</v>
      </c>
      <c r="M100" s="32"/>
      <c r="N100" s="53"/>
      <c r="O100" s="53"/>
      <c r="P100" s="53"/>
      <c r="Q100" s="27"/>
      <c r="R100" s="1"/>
    </row>
    <row r="101" spans="1:18" ht="21.75" customHeight="1" thickBot="1">
      <c r="A101" s="24"/>
      <c r="B101" s="31"/>
      <c r="C101" s="17"/>
      <c r="D101" s="37"/>
      <c r="E101" s="37"/>
      <c r="F101" s="37"/>
      <c r="G101" s="40" t="s">
        <v>56</v>
      </c>
      <c r="H101" s="40" t="s">
        <v>154</v>
      </c>
      <c r="I101" s="40" t="s">
        <v>88</v>
      </c>
      <c r="J101" s="17"/>
      <c r="K101" s="32">
        <v>0</v>
      </c>
      <c r="L101" s="32">
        <v>0</v>
      </c>
      <c r="M101" s="32">
        <v>200000</v>
      </c>
      <c r="N101" s="53"/>
      <c r="O101" s="53"/>
      <c r="P101" s="53"/>
      <c r="Q101" s="27"/>
      <c r="R101" s="1"/>
    </row>
    <row r="102" spans="1:18" ht="28.5" customHeight="1" thickBot="1">
      <c r="A102" s="24"/>
      <c r="B102" s="31"/>
      <c r="C102" s="17"/>
      <c r="D102" s="37"/>
      <c r="E102" s="37"/>
      <c r="F102" s="37"/>
      <c r="G102" s="40" t="s">
        <v>56</v>
      </c>
      <c r="H102" s="40" t="s">
        <v>124</v>
      </c>
      <c r="I102" s="40" t="s">
        <v>88</v>
      </c>
      <c r="J102" s="17"/>
      <c r="K102" s="32">
        <v>1353000</v>
      </c>
      <c r="L102" s="32">
        <v>1239378.68</v>
      </c>
      <c r="M102" s="32">
        <v>1488750</v>
      </c>
      <c r="N102" s="53">
        <f t="shared" si="3"/>
        <v>1569142.5</v>
      </c>
      <c r="O102" s="53">
        <f t="shared" si="4"/>
        <v>1646030.4825</v>
      </c>
      <c r="P102" s="53">
        <f t="shared" si="5"/>
        <v>1734916.128555</v>
      </c>
      <c r="Q102" s="27"/>
      <c r="R102" s="1"/>
    </row>
    <row r="103" spans="1:18" ht="28.5" customHeight="1" thickBot="1">
      <c r="A103" s="24"/>
      <c r="B103" s="31"/>
      <c r="C103" s="17"/>
      <c r="D103" s="37"/>
      <c r="E103" s="37"/>
      <c r="F103" s="37"/>
      <c r="G103" s="40" t="s">
        <v>56</v>
      </c>
      <c r="H103" s="40" t="s">
        <v>151</v>
      </c>
      <c r="I103" s="40" t="s">
        <v>88</v>
      </c>
      <c r="J103" s="17"/>
      <c r="K103" s="32">
        <v>0</v>
      </c>
      <c r="L103" s="32">
        <v>250000</v>
      </c>
      <c r="M103" s="32">
        <v>0</v>
      </c>
      <c r="N103" s="53"/>
      <c r="O103" s="53"/>
      <c r="P103" s="53"/>
      <c r="Q103" s="27"/>
      <c r="R103" s="1"/>
    </row>
    <row r="104" spans="1:18" ht="22.5" customHeight="1" thickBot="1">
      <c r="A104" s="24"/>
      <c r="B104" s="31"/>
      <c r="C104" s="17"/>
      <c r="D104" s="37"/>
      <c r="E104" s="37"/>
      <c r="F104" s="37"/>
      <c r="G104" s="40" t="s">
        <v>56</v>
      </c>
      <c r="H104" s="40" t="s">
        <v>125</v>
      </c>
      <c r="I104" s="40" t="s">
        <v>88</v>
      </c>
      <c r="J104" s="17"/>
      <c r="K104" s="32">
        <v>0</v>
      </c>
      <c r="L104" s="32">
        <v>0</v>
      </c>
      <c r="M104" s="32">
        <v>0</v>
      </c>
      <c r="N104" s="53">
        <f t="shared" si="3"/>
        <v>0</v>
      </c>
      <c r="O104" s="53">
        <f t="shared" si="4"/>
        <v>0</v>
      </c>
      <c r="P104" s="53">
        <f t="shared" si="5"/>
        <v>0</v>
      </c>
      <c r="Q104" s="27"/>
      <c r="R104" s="1"/>
    </row>
    <row r="105" spans="1:18" ht="22.5" customHeight="1" thickBot="1">
      <c r="A105" s="24"/>
      <c r="B105" s="31"/>
      <c r="C105" s="17"/>
      <c r="D105" s="37"/>
      <c r="E105" s="37"/>
      <c r="F105" s="37"/>
      <c r="G105" s="40" t="s">
        <v>56</v>
      </c>
      <c r="H105" s="40" t="s">
        <v>126</v>
      </c>
      <c r="I105" s="40" t="s">
        <v>88</v>
      </c>
      <c r="J105" s="17"/>
      <c r="K105" s="32">
        <v>0</v>
      </c>
      <c r="L105" s="32">
        <v>110919.15</v>
      </c>
      <c r="M105" s="32">
        <v>0</v>
      </c>
      <c r="N105" s="53">
        <f t="shared" si="3"/>
        <v>0</v>
      </c>
      <c r="O105" s="53">
        <f t="shared" si="4"/>
        <v>0</v>
      </c>
      <c r="P105" s="53">
        <f t="shared" si="5"/>
        <v>0</v>
      </c>
      <c r="Q105" s="27"/>
      <c r="R105" s="1"/>
    </row>
    <row r="106" spans="1:18" ht="21.75" customHeight="1" thickBot="1">
      <c r="A106" s="24"/>
      <c r="B106" s="33">
        <v>20119000</v>
      </c>
      <c r="C106" s="34" t="s">
        <v>45</v>
      </c>
      <c r="D106" s="34"/>
      <c r="E106" s="35"/>
      <c r="F106" s="35"/>
      <c r="G106" s="39"/>
      <c r="H106" s="39"/>
      <c r="I106" s="39"/>
      <c r="J106" s="35">
        <v>0</v>
      </c>
      <c r="K106" s="44">
        <f>K105+K104+K103+K102+K101+K100+K99+K98+K97</f>
        <v>2317800</v>
      </c>
      <c r="L106" s="44">
        <f>L105+L104+L103+L102+L101+L100+L99+L98+L97</f>
        <v>2810733.04</v>
      </c>
      <c r="M106" s="44">
        <f>M105+M104+M103+M102+M101+M100+M99+M98+M97</f>
        <v>2888750</v>
      </c>
      <c r="N106" s="54">
        <f t="shared" si="3"/>
        <v>3044742.5</v>
      </c>
      <c r="O106" s="54">
        <f t="shared" si="4"/>
        <v>3193934.8825</v>
      </c>
      <c r="P106" s="54">
        <f t="shared" si="5"/>
        <v>3366407.366155</v>
      </c>
      <c r="Q106" s="27"/>
      <c r="R106" s="1"/>
    </row>
    <row r="107" spans="1:18" ht="20.25" customHeight="1" thickBot="1">
      <c r="A107" s="24"/>
      <c r="B107" s="31">
        <v>20122000</v>
      </c>
      <c r="C107" s="17" t="s">
        <v>18</v>
      </c>
      <c r="D107" s="80" t="s">
        <v>80</v>
      </c>
      <c r="E107" s="80"/>
      <c r="F107" s="80"/>
      <c r="G107" s="80"/>
      <c r="H107" s="80"/>
      <c r="I107" s="80"/>
      <c r="J107" s="81"/>
      <c r="K107" s="32"/>
      <c r="L107" s="32"/>
      <c r="M107" s="32"/>
      <c r="N107" s="53">
        <f t="shared" si="3"/>
        <v>0</v>
      </c>
      <c r="O107" s="53">
        <f t="shared" si="4"/>
        <v>0</v>
      </c>
      <c r="P107" s="53">
        <f t="shared" si="5"/>
        <v>0</v>
      </c>
      <c r="Q107" s="27"/>
      <c r="R107" s="1"/>
    </row>
    <row r="108" spans="1:18" ht="20.25" customHeight="1" thickBot="1">
      <c r="A108" s="24"/>
      <c r="B108" s="31"/>
      <c r="C108" s="17"/>
      <c r="D108" s="37"/>
      <c r="E108" s="37"/>
      <c r="F108" s="37"/>
      <c r="G108" s="40" t="s">
        <v>56</v>
      </c>
      <c r="H108" s="40" t="s">
        <v>142</v>
      </c>
      <c r="I108" s="40" t="s">
        <v>88</v>
      </c>
      <c r="J108" s="17"/>
      <c r="K108" s="32">
        <v>20000</v>
      </c>
      <c r="L108" s="32">
        <v>20433.2</v>
      </c>
      <c r="M108" s="32">
        <v>200000</v>
      </c>
      <c r="N108" s="53">
        <f t="shared" si="3"/>
        <v>210800</v>
      </c>
      <c r="O108" s="53">
        <f t="shared" si="4"/>
        <v>221129.2</v>
      </c>
      <c r="P108" s="53">
        <f t="shared" si="5"/>
        <v>233070.17680000004</v>
      </c>
      <c r="Q108" s="27"/>
      <c r="R108" s="1"/>
    </row>
    <row r="109" spans="1:18" ht="21.75" customHeight="1" thickBot="1">
      <c r="A109" s="24"/>
      <c r="B109" s="33">
        <v>20122000</v>
      </c>
      <c r="C109" s="34" t="s">
        <v>45</v>
      </c>
      <c r="D109" s="34"/>
      <c r="E109" s="35"/>
      <c r="F109" s="35"/>
      <c r="G109" s="39"/>
      <c r="H109" s="39"/>
      <c r="I109" s="39"/>
      <c r="J109" s="35">
        <v>0</v>
      </c>
      <c r="K109" s="44">
        <f>K108</f>
        <v>20000</v>
      </c>
      <c r="L109" s="44">
        <f>L108</f>
        <v>20433.2</v>
      </c>
      <c r="M109" s="46">
        <f>M108</f>
        <v>200000</v>
      </c>
      <c r="N109" s="54">
        <f t="shared" si="3"/>
        <v>210800</v>
      </c>
      <c r="O109" s="54">
        <f t="shared" si="4"/>
        <v>221129.2</v>
      </c>
      <c r="P109" s="54">
        <f t="shared" si="5"/>
        <v>233070.17680000004</v>
      </c>
      <c r="Q109" s="27"/>
      <c r="R109" s="1"/>
    </row>
    <row r="110" spans="1:18" ht="30" customHeight="1" thickBot="1">
      <c r="A110" s="24"/>
      <c r="B110" s="31">
        <v>20130000</v>
      </c>
      <c r="C110" s="17" t="s">
        <v>21</v>
      </c>
      <c r="D110" s="80" t="s">
        <v>84</v>
      </c>
      <c r="E110" s="80"/>
      <c r="F110" s="80"/>
      <c r="G110" s="80"/>
      <c r="H110" s="80"/>
      <c r="I110" s="80"/>
      <c r="J110" s="81"/>
      <c r="K110" s="32"/>
      <c r="L110" s="32"/>
      <c r="M110" s="32"/>
      <c r="N110" s="53">
        <f t="shared" si="3"/>
        <v>0</v>
      </c>
      <c r="O110" s="53">
        <f t="shared" si="4"/>
        <v>0</v>
      </c>
      <c r="P110" s="53">
        <f t="shared" si="5"/>
        <v>0</v>
      </c>
      <c r="Q110" s="27"/>
      <c r="R110" s="1"/>
    </row>
    <row r="111" spans="1:18" ht="16.5" customHeight="1" thickBot="1">
      <c r="A111" s="24"/>
      <c r="B111" s="31"/>
      <c r="C111" s="17"/>
      <c r="D111" s="37"/>
      <c r="E111" s="37"/>
      <c r="F111" s="37"/>
      <c r="G111" s="40" t="s">
        <v>58</v>
      </c>
      <c r="H111" s="40" t="s">
        <v>128</v>
      </c>
      <c r="I111" s="40" t="s">
        <v>88</v>
      </c>
      <c r="J111" s="17"/>
      <c r="K111" s="32">
        <v>70000</v>
      </c>
      <c r="L111" s="32">
        <v>66271.25</v>
      </c>
      <c r="M111" s="32">
        <v>100000</v>
      </c>
      <c r="N111" s="53">
        <f t="shared" si="3"/>
        <v>105400</v>
      </c>
      <c r="O111" s="53">
        <f t="shared" si="4"/>
        <v>110564.6</v>
      </c>
      <c r="P111" s="53">
        <f t="shared" si="5"/>
        <v>116535.08840000002</v>
      </c>
      <c r="Q111" s="27"/>
      <c r="R111" s="1"/>
    </row>
    <row r="112" spans="1:18" ht="21.75" customHeight="1" thickBot="1">
      <c r="A112" s="24"/>
      <c r="B112" s="33">
        <v>20130000</v>
      </c>
      <c r="C112" s="34" t="s">
        <v>45</v>
      </c>
      <c r="D112" s="34"/>
      <c r="E112" s="35"/>
      <c r="F112" s="35"/>
      <c r="G112" s="39"/>
      <c r="H112" s="39"/>
      <c r="I112" s="39"/>
      <c r="J112" s="35">
        <v>0</v>
      </c>
      <c r="K112" s="44">
        <f>K111</f>
        <v>70000</v>
      </c>
      <c r="L112" s="44">
        <f>L111</f>
        <v>66271.25</v>
      </c>
      <c r="M112" s="46">
        <f>M111</f>
        <v>100000</v>
      </c>
      <c r="N112" s="54">
        <f t="shared" si="3"/>
        <v>105400</v>
      </c>
      <c r="O112" s="54">
        <f t="shared" si="4"/>
        <v>110564.6</v>
      </c>
      <c r="P112" s="54">
        <f t="shared" si="5"/>
        <v>116535.08840000002</v>
      </c>
      <c r="Q112" s="27"/>
      <c r="R112" s="1"/>
    </row>
    <row r="113" spans="1:18" ht="47.25" customHeight="1" thickBot="1">
      <c r="A113" s="24"/>
      <c r="B113" s="31">
        <v>20111000</v>
      </c>
      <c r="C113" s="17" t="s">
        <v>32</v>
      </c>
      <c r="D113" s="80" t="s">
        <v>75</v>
      </c>
      <c r="E113" s="80"/>
      <c r="F113" s="80"/>
      <c r="G113" s="80"/>
      <c r="H113" s="80"/>
      <c r="I113" s="80"/>
      <c r="J113" s="81"/>
      <c r="K113" s="32"/>
      <c r="L113" s="32"/>
      <c r="M113" s="32"/>
      <c r="N113" s="53">
        <f t="shared" si="3"/>
        <v>0</v>
      </c>
      <c r="O113" s="53">
        <f t="shared" si="4"/>
        <v>0</v>
      </c>
      <c r="P113" s="53">
        <f t="shared" si="5"/>
        <v>0</v>
      </c>
      <c r="Q113" s="27"/>
      <c r="R113" s="1"/>
    </row>
    <row r="114" spans="1:18" ht="23.25" customHeight="1" thickBot="1">
      <c r="A114" s="24"/>
      <c r="B114" s="31"/>
      <c r="C114" s="17"/>
      <c r="D114" s="37"/>
      <c r="E114" s="37"/>
      <c r="F114" s="37"/>
      <c r="G114" s="40" t="s">
        <v>54</v>
      </c>
      <c r="H114" s="40" t="s">
        <v>129</v>
      </c>
      <c r="I114" s="40" t="s">
        <v>89</v>
      </c>
      <c r="J114" s="17"/>
      <c r="K114" s="32">
        <v>2366200</v>
      </c>
      <c r="L114" s="32">
        <v>437865.87</v>
      </c>
      <c r="M114" s="32">
        <v>807911</v>
      </c>
      <c r="N114" s="53">
        <f t="shared" si="3"/>
        <v>851538.194</v>
      </c>
      <c r="O114" s="53">
        <f t="shared" si="4"/>
        <v>893263.5655060001</v>
      </c>
      <c r="P114" s="53">
        <f t="shared" si="5"/>
        <v>941499.798043324</v>
      </c>
      <c r="Q114" s="27"/>
      <c r="R114" s="1"/>
    </row>
    <row r="115" spans="1:18" ht="23.25" customHeight="1" thickBot="1">
      <c r="A115" s="24"/>
      <c r="B115" s="31"/>
      <c r="C115" s="17"/>
      <c r="D115" s="37"/>
      <c r="E115" s="37"/>
      <c r="F115" s="37"/>
      <c r="G115" s="40" t="s">
        <v>54</v>
      </c>
      <c r="H115" s="40" t="s">
        <v>129</v>
      </c>
      <c r="I115" s="40" t="s">
        <v>107</v>
      </c>
      <c r="J115" s="17"/>
      <c r="K115" s="32">
        <v>10000</v>
      </c>
      <c r="L115" s="32">
        <v>5294.65</v>
      </c>
      <c r="M115" s="32">
        <v>10000</v>
      </c>
      <c r="N115" s="53"/>
      <c r="O115" s="53"/>
      <c r="P115" s="53"/>
      <c r="Q115" s="27"/>
      <c r="R115" s="1"/>
    </row>
    <row r="116" spans="1:18" ht="23.25" customHeight="1" thickBot="1">
      <c r="A116" s="24"/>
      <c r="B116" s="31"/>
      <c r="C116" s="17"/>
      <c r="D116" s="37"/>
      <c r="E116" s="37"/>
      <c r="F116" s="37"/>
      <c r="G116" s="40" t="s">
        <v>54</v>
      </c>
      <c r="H116" s="40" t="s">
        <v>129</v>
      </c>
      <c r="I116" s="40" t="s">
        <v>108</v>
      </c>
      <c r="J116" s="17"/>
      <c r="K116" s="32">
        <v>196300</v>
      </c>
      <c r="L116" s="32">
        <v>154316.7</v>
      </c>
      <c r="M116" s="32">
        <v>244539</v>
      </c>
      <c r="N116" s="53"/>
      <c r="O116" s="53"/>
      <c r="P116" s="53"/>
      <c r="Q116" s="27"/>
      <c r="R116" s="1"/>
    </row>
    <row r="117" spans="1:18" ht="23.25" customHeight="1" thickBot="1">
      <c r="A117" s="24"/>
      <c r="B117" s="31"/>
      <c r="C117" s="17"/>
      <c r="D117" s="37"/>
      <c r="E117" s="37"/>
      <c r="F117" s="37"/>
      <c r="G117" s="40" t="s">
        <v>54</v>
      </c>
      <c r="H117" s="40" t="s">
        <v>129</v>
      </c>
      <c r="I117" s="40" t="s">
        <v>88</v>
      </c>
      <c r="J117" s="17"/>
      <c r="K117" s="32">
        <v>35000</v>
      </c>
      <c r="L117" s="32">
        <v>29897.3</v>
      </c>
      <c r="M117" s="32">
        <v>16000</v>
      </c>
      <c r="N117" s="53">
        <f t="shared" si="3"/>
        <v>16864</v>
      </c>
      <c r="O117" s="53">
        <f t="shared" si="4"/>
        <v>17690.336</v>
      </c>
      <c r="P117" s="53">
        <f t="shared" si="5"/>
        <v>18645.614144000003</v>
      </c>
      <c r="Q117" s="27"/>
      <c r="R117" s="1"/>
    </row>
    <row r="118" spans="1:18" ht="23.25" customHeight="1" thickBot="1">
      <c r="A118" s="24"/>
      <c r="B118" s="31"/>
      <c r="C118" s="17"/>
      <c r="D118" s="37"/>
      <c r="E118" s="37"/>
      <c r="F118" s="37"/>
      <c r="G118" s="40" t="s">
        <v>54</v>
      </c>
      <c r="H118" s="40" t="s">
        <v>130</v>
      </c>
      <c r="I118" s="40" t="s">
        <v>89</v>
      </c>
      <c r="J118" s="17"/>
      <c r="K118" s="32">
        <v>614500</v>
      </c>
      <c r="L118" s="32">
        <v>430201.94</v>
      </c>
      <c r="M118" s="32">
        <v>0</v>
      </c>
      <c r="N118" s="53">
        <f t="shared" si="3"/>
        <v>0</v>
      </c>
      <c r="O118" s="53">
        <f t="shared" si="4"/>
        <v>0</v>
      </c>
      <c r="P118" s="53">
        <f t="shared" si="5"/>
        <v>0</v>
      </c>
      <c r="Q118" s="27"/>
      <c r="R118" s="1"/>
    </row>
    <row r="119" spans="1:18" ht="23.25" customHeight="1" thickBot="1">
      <c r="A119" s="24"/>
      <c r="B119" s="31"/>
      <c r="C119" s="17"/>
      <c r="D119" s="37"/>
      <c r="E119" s="37"/>
      <c r="F119" s="37"/>
      <c r="G119" s="40" t="s">
        <v>54</v>
      </c>
      <c r="H119" s="40" t="s">
        <v>130</v>
      </c>
      <c r="I119" s="40" t="s">
        <v>108</v>
      </c>
      <c r="J119" s="17"/>
      <c r="K119" s="32">
        <v>185500</v>
      </c>
      <c r="L119" s="32">
        <v>129921</v>
      </c>
      <c r="M119" s="32">
        <v>0</v>
      </c>
      <c r="N119" s="53">
        <f t="shared" si="3"/>
        <v>0</v>
      </c>
      <c r="O119" s="53">
        <f t="shared" si="4"/>
        <v>0</v>
      </c>
      <c r="P119" s="53">
        <f t="shared" si="5"/>
        <v>0</v>
      </c>
      <c r="Q119" s="27"/>
      <c r="R119" s="1"/>
    </row>
    <row r="120" spans="1:18" ht="23.25" customHeight="1" thickBot="1">
      <c r="A120" s="24"/>
      <c r="B120" s="31"/>
      <c r="C120" s="17"/>
      <c r="D120" s="37"/>
      <c r="E120" s="37"/>
      <c r="F120" s="37"/>
      <c r="G120" s="40" t="s">
        <v>54</v>
      </c>
      <c r="H120" s="40" t="s">
        <v>131</v>
      </c>
      <c r="I120" s="40" t="s">
        <v>89</v>
      </c>
      <c r="J120" s="17"/>
      <c r="K120" s="32">
        <v>0</v>
      </c>
      <c r="L120" s="32">
        <v>250039.11</v>
      </c>
      <c r="M120" s="32">
        <v>0</v>
      </c>
      <c r="N120" s="53"/>
      <c r="O120" s="53"/>
      <c r="P120" s="53"/>
      <c r="Q120" s="27"/>
      <c r="R120" s="1"/>
    </row>
    <row r="121" spans="1:18" ht="23.25" customHeight="1" thickBot="1">
      <c r="A121" s="24"/>
      <c r="B121" s="31"/>
      <c r="C121" s="17"/>
      <c r="D121" s="37"/>
      <c r="E121" s="37"/>
      <c r="F121" s="37"/>
      <c r="G121" s="40" t="s">
        <v>54</v>
      </c>
      <c r="H121" s="40" t="s">
        <v>131</v>
      </c>
      <c r="I121" s="40" t="s">
        <v>108</v>
      </c>
      <c r="J121" s="17"/>
      <c r="K121" s="32">
        <v>0</v>
      </c>
      <c r="L121" s="32">
        <v>72151.18</v>
      </c>
      <c r="M121" s="32">
        <v>0</v>
      </c>
      <c r="N121" s="53"/>
      <c r="O121" s="53"/>
      <c r="P121" s="53"/>
      <c r="Q121" s="27"/>
      <c r="R121" s="1"/>
    </row>
    <row r="122" spans="1:18" ht="21.75" customHeight="1" thickBot="1">
      <c r="A122" s="24"/>
      <c r="B122" s="33">
        <v>20111000</v>
      </c>
      <c r="C122" s="34" t="s">
        <v>45</v>
      </c>
      <c r="D122" s="34"/>
      <c r="E122" s="35"/>
      <c r="F122" s="35"/>
      <c r="G122" s="39"/>
      <c r="H122" s="39"/>
      <c r="I122" s="39"/>
      <c r="J122" s="35">
        <v>0</v>
      </c>
      <c r="K122" s="44">
        <f>K114+K115+K116+K117+K118+K119+K120+K121</f>
        <v>3407500</v>
      </c>
      <c r="L122" s="44">
        <f>L114+L115+L116+L117+L118+L119+L120+L121</f>
        <v>1509687.7499999998</v>
      </c>
      <c r="M122" s="46">
        <f>M121+M120+M119+M118+M117+M116+M115+M114</f>
        <v>1078450</v>
      </c>
      <c r="N122" s="54">
        <f t="shared" si="3"/>
        <v>1136686.3</v>
      </c>
      <c r="O122" s="54">
        <f t="shared" si="4"/>
        <v>1192383.9287</v>
      </c>
      <c r="P122" s="54">
        <f t="shared" si="5"/>
        <v>1256772.6608498</v>
      </c>
      <c r="Q122" s="27"/>
      <c r="R122" s="1"/>
    </row>
    <row r="123" spans="1:18" ht="36" customHeight="1" thickBot="1">
      <c r="A123" s="24"/>
      <c r="B123" s="31">
        <v>20112000</v>
      </c>
      <c r="C123" s="17" t="s">
        <v>25</v>
      </c>
      <c r="D123" s="80" t="s">
        <v>76</v>
      </c>
      <c r="E123" s="80"/>
      <c r="F123" s="80"/>
      <c r="G123" s="80"/>
      <c r="H123" s="80"/>
      <c r="I123" s="80"/>
      <c r="J123" s="81"/>
      <c r="K123" s="32"/>
      <c r="L123" s="32"/>
      <c r="M123" s="32"/>
      <c r="N123" s="53">
        <f t="shared" si="3"/>
        <v>0</v>
      </c>
      <c r="O123" s="53">
        <f t="shared" si="4"/>
        <v>0</v>
      </c>
      <c r="P123" s="53">
        <f t="shared" si="5"/>
        <v>0</v>
      </c>
      <c r="Q123" s="27"/>
      <c r="R123" s="1"/>
    </row>
    <row r="124" spans="1:18" ht="22.5" customHeight="1" thickBot="1">
      <c r="A124" s="24"/>
      <c r="B124" s="31"/>
      <c r="C124" s="17"/>
      <c r="D124" s="37"/>
      <c r="E124" s="37"/>
      <c r="F124" s="37"/>
      <c r="G124" s="40" t="s">
        <v>54</v>
      </c>
      <c r="H124" s="40" t="s">
        <v>127</v>
      </c>
      <c r="I124" s="40" t="s">
        <v>89</v>
      </c>
      <c r="J124" s="17"/>
      <c r="K124" s="32">
        <v>1278700</v>
      </c>
      <c r="L124" s="32">
        <v>1628337.08</v>
      </c>
      <c r="M124" s="32">
        <v>3669368</v>
      </c>
      <c r="N124" s="53">
        <f t="shared" si="3"/>
        <v>3867513.8720000004</v>
      </c>
      <c r="O124" s="53">
        <f t="shared" si="4"/>
        <v>4057022.051728001</v>
      </c>
      <c r="P124" s="53">
        <f t="shared" si="5"/>
        <v>4276101.242521313</v>
      </c>
      <c r="Q124" s="27"/>
      <c r="R124" s="1"/>
    </row>
    <row r="125" spans="1:18" ht="24" customHeight="1" thickBot="1">
      <c r="A125" s="24"/>
      <c r="B125" s="31"/>
      <c r="C125" s="17"/>
      <c r="D125" s="37"/>
      <c r="E125" s="37"/>
      <c r="F125" s="37"/>
      <c r="G125" s="40" t="s">
        <v>54</v>
      </c>
      <c r="H125" s="40" t="s">
        <v>127</v>
      </c>
      <c r="I125" s="40" t="s">
        <v>107</v>
      </c>
      <c r="J125" s="17"/>
      <c r="K125" s="32">
        <v>30600</v>
      </c>
      <c r="L125" s="32">
        <v>23605.95</v>
      </c>
      <c r="M125" s="32">
        <v>30000</v>
      </c>
      <c r="N125" s="53">
        <f t="shared" si="3"/>
        <v>31620</v>
      </c>
      <c r="O125" s="53">
        <f t="shared" si="4"/>
        <v>33169.38</v>
      </c>
      <c r="P125" s="53">
        <f t="shared" si="5"/>
        <v>34960.52652</v>
      </c>
      <c r="Q125" s="27"/>
      <c r="R125" s="1"/>
    </row>
    <row r="126" spans="1:18" ht="21.75" customHeight="1" thickBot="1">
      <c r="A126" s="24"/>
      <c r="B126" s="31"/>
      <c r="C126" s="17"/>
      <c r="D126" s="37"/>
      <c r="E126" s="37"/>
      <c r="F126" s="37"/>
      <c r="G126" s="40" t="s">
        <v>54</v>
      </c>
      <c r="H126" s="40" t="s">
        <v>127</v>
      </c>
      <c r="I126" s="40" t="s">
        <v>108</v>
      </c>
      <c r="J126" s="17"/>
      <c r="K126" s="32">
        <v>932800</v>
      </c>
      <c r="L126" s="32">
        <v>866418.52</v>
      </c>
      <c r="M126" s="32">
        <v>1104555</v>
      </c>
      <c r="N126" s="53">
        <f t="shared" si="3"/>
        <v>1164200.97</v>
      </c>
      <c r="O126" s="53">
        <f t="shared" si="4"/>
        <v>1221246.8175300001</v>
      </c>
      <c r="P126" s="53">
        <f t="shared" si="5"/>
        <v>1287194.14567662</v>
      </c>
      <c r="Q126" s="27"/>
      <c r="R126" s="1"/>
    </row>
    <row r="127" spans="1:18" ht="21.75" customHeight="1" thickBot="1">
      <c r="A127" s="24"/>
      <c r="B127" s="31"/>
      <c r="C127" s="17"/>
      <c r="D127" s="37"/>
      <c r="E127" s="37"/>
      <c r="F127" s="37"/>
      <c r="G127" s="40" t="s">
        <v>54</v>
      </c>
      <c r="H127" s="40" t="s">
        <v>127</v>
      </c>
      <c r="I127" s="40" t="s">
        <v>88</v>
      </c>
      <c r="J127" s="17"/>
      <c r="K127" s="32">
        <v>1735500</v>
      </c>
      <c r="L127" s="32">
        <v>2863524.34</v>
      </c>
      <c r="M127" s="32">
        <v>1789290</v>
      </c>
      <c r="N127" s="53">
        <f t="shared" si="3"/>
        <v>1885911.66</v>
      </c>
      <c r="O127" s="53">
        <f t="shared" si="4"/>
        <v>1978321.33134</v>
      </c>
      <c r="P127" s="53">
        <f t="shared" si="5"/>
        <v>2085150.6832323603</v>
      </c>
      <c r="Q127" s="27"/>
      <c r="R127" s="1"/>
    </row>
    <row r="128" spans="1:18" ht="21.75" customHeight="1" thickBot="1">
      <c r="A128" s="24"/>
      <c r="B128" s="31"/>
      <c r="C128" s="17"/>
      <c r="D128" s="37"/>
      <c r="E128" s="37"/>
      <c r="F128" s="37"/>
      <c r="G128" s="40" t="s">
        <v>54</v>
      </c>
      <c r="H128" s="40" t="s">
        <v>127</v>
      </c>
      <c r="I128" s="40" t="s">
        <v>90</v>
      </c>
      <c r="J128" s="17"/>
      <c r="K128" s="32">
        <v>65000</v>
      </c>
      <c r="L128" s="32">
        <v>55947</v>
      </c>
      <c r="M128" s="32">
        <v>60000</v>
      </c>
      <c r="N128" s="53">
        <f t="shared" si="3"/>
        <v>63240</v>
      </c>
      <c r="O128" s="53">
        <f t="shared" si="4"/>
        <v>66338.76</v>
      </c>
      <c r="P128" s="53">
        <f t="shared" si="5"/>
        <v>69921.05304</v>
      </c>
      <c r="Q128" s="27"/>
      <c r="R128" s="1"/>
    </row>
    <row r="129" spans="1:18" ht="21.75" customHeight="1" thickBot="1">
      <c r="A129" s="24"/>
      <c r="B129" s="31"/>
      <c r="C129" s="17"/>
      <c r="D129" s="37"/>
      <c r="E129" s="37"/>
      <c r="F129" s="37"/>
      <c r="G129" s="40" t="s">
        <v>54</v>
      </c>
      <c r="H129" s="40" t="s">
        <v>127</v>
      </c>
      <c r="I129" s="40" t="s">
        <v>110</v>
      </c>
      <c r="J129" s="17"/>
      <c r="K129" s="32">
        <v>15000</v>
      </c>
      <c r="L129" s="32">
        <v>0</v>
      </c>
      <c r="M129" s="32">
        <v>15000</v>
      </c>
      <c r="N129" s="53">
        <f t="shared" si="3"/>
        <v>15810</v>
      </c>
      <c r="O129" s="53">
        <f t="shared" si="4"/>
        <v>16584.69</v>
      </c>
      <c r="P129" s="53">
        <f t="shared" si="5"/>
        <v>17480.26326</v>
      </c>
      <c r="Q129" s="27"/>
      <c r="R129" s="1"/>
    </row>
    <row r="130" spans="1:18" ht="21.75" customHeight="1" thickBot="1">
      <c r="A130" s="24"/>
      <c r="B130" s="31"/>
      <c r="C130" s="17"/>
      <c r="D130" s="37"/>
      <c r="E130" s="37"/>
      <c r="F130" s="37"/>
      <c r="G130" s="40" t="s">
        <v>54</v>
      </c>
      <c r="H130" s="40" t="s">
        <v>127</v>
      </c>
      <c r="I130" s="40" t="s">
        <v>111</v>
      </c>
      <c r="J130" s="17"/>
      <c r="K130" s="32">
        <v>0</v>
      </c>
      <c r="L130" s="32">
        <v>45042.76</v>
      </c>
      <c r="M130" s="32">
        <v>5000</v>
      </c>
      <c r="N130" s="53">
        <f t="shared" si="3"/>
        <v>5270</v>
      </c>
      <c r="O130" s="53">
        <f t="shared" si="4"/>
        <v>5528.23</v>
      </c>
      <c r="P130" s="53">
        <f t="shared" si="5"/>
        <v>5826.75442</v>
      </c>
      <c r="Q130" s="27"/>
      <c r="R130" s="1"/>
    </row>
    <row r="131" spans="1:18" ht="21.75" customHeight="1" thickBot="1">
      <c r="A131" s="24"/>
      <c r="B131" s="31"/>
      <c r="C131" s="17"/>
      <c r="D131" s="37"/>
      <c r="E131" s="37"/>
      <c r="F131" s="37"/>
      <c r="G131" s="40" t="s">
        <v>54</v>
      </c>
      <c r="H131" s="37">
        <v>6510215220</v>
      </c>
      <c r="I131" s="37">
        <v>244</v>
      </c>
      <c r="J131" s="17"/>
      <c r="K131" s="32">
        <v>0</v>
      </c>
      <c r="L131" s="32">
        <v>0</v>
      </c>
      <c r="M131" s="32">
        <v>210000</v>
      </c>
      <c r="N131" s="53">
        <v>0</v>
      </c>
      <c r="O131" s="53">
        <v>0</v>
      </c>
      <c r="P131" s="53">
        <v>0</v>
      </c>
      <c r="Q131" s="27"/>
      <c r="R131" s="1"/>
    </row>
    <row r="132" spans="1:18" ht="21.75" customHeight="1" thickBot="1">
      <c r="A132" s="24"/>
      <c r="B132" s="31"/>
      <c r="C132" s="17"/>
      <c r="D132" s="37"/>
      <c r="E132" s="37"/>
      <c r="F132" s="37"/>
      <c r="G132" s="40" t="s">
        <v>54</v>
      </c>
      <c r="H132" s="40" t="s">
        <v>132</v>
      </c>
      <c r="I132" s="40" t="s">
        <v>89</v>
      </c>
      <c r="J132" s="17"/>
      <c r="K132" s="32">
        <v>1552800</v>
      </c>
      <c r="L132" s="32">
        <v>1793518.89</v>
      </c>
      <c r="M132" s="32">
        <v>0</v>
      </c>
      <c r="N132" s="53">
        <f t="shared" si="3"/>
        <v>0</v>
      </c>
      <c r="O132" s="53">
        <f t="shared" si="4"/>
        <v>0</v>
      </c>
      <c r="P132" s="53">
        <f t="shared" si="5"/>
        <v>0</v>
      </c>
      <c r="Q132" s="27"/>
      <c r="R132" s="1"/>
    </row>
    <row r="133" spans="1:18" ht="21.75" customHeight="1" thickBot="1">
      <c r="A133" s="24"/>
      <c r="B133" s="31"/>
      <c r="C133" s="17"/>
      <c r="D133" s="37"/>
      <c r="E133" s="37"/>
      <c r="F133" s="37"/>
      <c r="G133" s="40" t="s">
        <v>54</v>
      </c>
      <c r="H133" s="40" t="s">
        <v>132</v>
      </c>
      <c r="I133" s="40" t="s">
        <v>108</v>
      </c>
      <c r="J133" s="17"/>
      <c r="K133" s="32">
        <v>469000</v>
      </c>
      <c r="L133" s="32">
        <v>537558.17</v>
      </c>
      <c r="M133" s="32">
        <v>0</v>
      </c>
      <c r="N133" s="53">
        <f t="shared" si="3"/>
        <v>0</v>
      </c>
      <c r="O133" s="53">
        <f t="shared" si="4"/>
        <v>0</v>
      </c>
      <c r="P133" s="53">
        <f t="shared" si="5"/>
        <v>0</v>
      </c>
      <c r="Q133" s="27"/>
      <c r="R133" s="1"/>
    </row>
    <row r="134" spans="1:18" ht="21.75" customHeight="1" thickBot="1">
      <c r="A134" s="24"/>
      <c r="B134" s="31"/>
      <c r="C134" s="17"/>
      <c r="D134" s="37"/>
      <c r="E134" s="37"/>
      <c r="F134" s="37"/>
      <c r="G134" s="40" t="s">
        <v>54</v>
      </c>
      <c r="H134" s="40" t="s">
        <v>133</v>
      </c>
      <c r="I134" s="40" t="s">
        <v>89</v>
      </c>
      <c r="J134" s="17"/>
      <c r="K134" s="32">
        <v>0</v>
      </c>
      <c r="L134" s="32">
        <v>1357928.52</v>
      </c>
      <c r="M134" s="32">
        <v>0</v>
      </c>
      <c r="N134" s="53">
        <f t="shared" si="3"/>
        <v>0</v>
      </c>
      <c r="O134" s="53">
        <f t="shared" si="4"/>
        <v>0</v>
      </c>
      <c r="P134" s="53">
        <f t="shared" si="5"/>
        <v>0</v>
      </c>
      <c r="Q134" s="27"/>
      <c r="R134" s="1"/>
    </row>
    <row r="135" spans="1:18" ht="21.75" customHeight="1">
      <c r="A135" s="24"/>
      <c r="B135" s="31"/>
      <c r="C135" s="17"/>
      <c r="D135" s="37"/>
      <c r="E135" s="37"/>
      <c r="F135" s="37"/>
      <c r="G135" s="40" t="s">
        <v>54</v>
      </c>
      <c r="H135" s="40" t="s">
        <v>133</v>
      </c>
      <c r="I135" s="40" t="s">
        <v>108</v>
      </c>
      <c r="J135" s="17"/>
      <c r="K135" s="32">
        <v>0</v>
      </c>
      <c r="L135" s="32">
        <v>374881.19</v>
      </c>
      <c r="M135" s="32">
        <v>0</v>
      </c>
      <c r="N135" s="53">
        <f t="shared" si="3"/>
        <v>0</v>
      </c>
      <c r="O135" s="53">
        <f t="shared" si="4"/>
        <v>0</v>
      </c>
      <c r="P135" s="53">
        <f t="shared" si="5"/>
        <v>0</v>
      </c>
      <c r="Q135" s="27"/>
      <c r="R135" s="1"/>
    </row>
    <row r="136" spans="1:18" ht="21.75" customHeight="1" thickBot="1">
      <c r="A136" s="24"/>
      <c r="B136" s="33">
        <v>20112000</v>
      </c>
      <c r="C136" s="34" t="s">
        <v>45</v>
      </c>
      <c r="D136" s="34"/>
      <c r="E136" s="35"/>
      <c r="F136" s="35"/>
      <c r="G136" s="39"/>
      <c r="H136" s="39"/>
      <c r="I136" s="39"/>
      <c r="J136" s="35">
        <v>0</v>
      </c>
      <c r="K136" s="44">
        <f>K124+K125+K126+K127+K128+K129+K130+K132+K133+K134+K135</f>
        <v>6079400</v>
      </c>
      <c r="L136" s="44">
        <f>L124+L125+L126+L127+L128+L129+L130+L132+L133+L134+L135</f>
        <v>9546762.419999998</v>
      </c>
      <c r="M136" s="46">
        <f>M124+M125+M126+M127+M128+M129+M130+M131+M132+M133+M134+M135</f>
        <v>6883213</v>
      </c>
      <c r="N136" s="46">
        <f>N124+N125+N126+N127+N128+N129+N130+N131+N132+N133+N134+N135</f>
        <v>7033566.502</v>
      </c>
      <c r="O136" s="46">
        <f>O124+O125+O126+O127+O128+O129+O130+O131+O132+O133+O134+O135</f>
        <v>7378211.260598001</v>
      </c>
      <c r="P136" s="46">
        <f>P124+P125+P126+P127+P128+P129+P130+P131+P132+P133+P134+P135</f>
        <v>7776634.668670294</v>
      </c>
      <c r="Q136" s="27"/>
      <c r="R136" s="1"/>
    </row>
    <row r="137" spans="1:18" ht="39.75" customHeight="1" thickBot="1">
      <c r="A137" s="24"/>
      <c r="B137" s="31">
        <v>20209000</v>
      </c>
      <c r="C137" s="17" t="s">
        <v>29</v>
      </c>
      <c r="D137" s="80" t="s">
        <v>86</v>
      </c>
      <c r="E137" s="80"/>
      <c r="F137" s="80"/>
      <c r="G137" s="80"/>
      <c r="H137" s="80"/>
      <c r="I137" s="80"/>
      <c r="J137" s="81"/>
      <c r="K137" s="32"/>
      <c r="L137" s="32"/>
      <c r="M137" s="32"/>
      <c r="N137" s="53">
        <f t="shared" si="3"/>
        <v>0</v>
      </c>
      <c r="O137" s="53">
        <f t="shared" si="4"/>
        <v>0</v>
      </c>
      <c r="P137" s="53">
        <f t="shared" si="5"/>
        <v>0</v>
      </c>
      <c r="Q137" s="27"/>
      <c r="R137" s="1"/>
    </row>
    <row r="138" spans="1:18" ht="21" customHeight="1" thickBot="1">
      <c r="A138" s="24"/>
      <c r="B138" s="31"/>
      <c r="C138" s="17"/>
      <c r="D138" s="37"/>
      <c r="E138" s="37"/>
      <c r="F138" s="37"/>
      <c r="G138" s="37">
        <v>1001</v>
      </c>
      <c r="H138" s="37">
        <v>5340040010</v>
      </c>
      <c r="I138" s="37">
        <v>312</v>
      </c>
      <c r="J138" s="17"/>
      <c r="K138" s="32">
        <v>500000</v>
      </c>
      <c r="L138" s="32">
        <v>375332.23</v>
      </c>
      <c r="M138" s="32">
        <v>262500</v>
      </c>
      <c r="N138" s="53">
        <f t="shared" si="3"/>
        <v>276675</v>
      </c>
      <c r="O138" s="53">
        <f t="shared" si="4"/>
        <v>290232.075</v>
      </c>
      <c r="P138" s="53">
        <f t="shared" si="5"/>
        <v>305904.60705</v>
      </c>
      <c r="Q138" s="27"/>
      <c r="R138" s="1"/>
    </row>
    <row r="139" spans="1:18" ht="18" customHeight="1" thickBot="1">
      <c r="A139" s="24"/>
      <c r="B139" s="31"/>
      <c r="C139" s="17"/>
      <c r="D139" s="37"/>
      <c r="E139" s="37"/>
      <c r="F139" s="37"/>
      <c r="G139" s="40" t="s">
        <v>64</v>
      </c>
      <c r="H139" s="40" t="s">
        <v>134</v>
      </c>
      <c r="I139" s="40" t="s">
        <v>91</v>
      </c>
      <c r="J139" s="17"/>
      <c r="K139" s="32">
        <v>0</v>
      </c>
      <c r="L139" s="32">
        <v>0</v>
      </c>
      <c r="M139" s="32">
        <v>0</v>
      </c>
      <c r="N139" s="53">
        <f t="shared" si="3"/>
        <v>0</v>
      </c>
      <c r="O139" s="53">
        <f t="shared" si="4"/>
        <v>0</v>
      </c>
      <c r="P139" s="53">
        <f t="shared" si="5"/>
        <v>0</v>
      </c>
      <c r="Q139" s="27"/>
      <c r="R139" s="1"/>
    </row>
    <row r="140" spans="1:18" ht="21.75" customHeight="1" thickBot="1">
      <c r="A140" s="24"/>
      <c r="B140" s="33">
        <v>20209000</v>
      </c>
      <c r="C140" s="34" t="s">
        <v>45</v>
      </c>
      <c r="D140" s="34"/>
      <c r="E140" s="35"/>
      <c r="F140" s="35"/>
      <c r="G140" s="39"/>
      <c r="H140" s="39"/>
      <c r="I140" s="39"/>
      <c r="J140" s="35">
        <v>260</v>
      </c>
      <c r="K140" s="44">
        <f>SUM(K138:K139)</f>
        <v>500000</v>
      </c>
      <c r="L140" s="44">
        <f>SUM(L138:L139)</f>
        <v>375332.23</v>
      </c>
      <c r="M140" s="46">
        <f>M139+M138</f>
        <v>262500</v>
      </c>
      <c r="N140" s="54">
        <f t="shared" si="3"/>
        <v>276675</v>
      </c>
      <c r="O140" s="54">
        <f t="shared" si="4"/>
        <v>290232.075</v>
      </c>
      <c r="P140" s="54">
        <f t="shared" si="5"/>
        <v>305904.60705</v>
      </c>
      <c r="Q140" s="27"/>
      <c r="R140" s="1"/>
    </row>
    <row r="141" spans="1:18" ht="36.75" customHeight="1" thickBot="1">
      <c r="A141" s="24"/>
      <c r="B141" s="31">
        <v>20114001</v>
      </c>
      <c r="C141" s="17" t="s">
        <v>23</v>
      </c>
      <c r="D141" s="80" t="s">
        <v>77</v>
      </c>
      <c r="E141" s="80"/>
      <c r="F141" s="80"/>
      <c r="G141" s="80"/>
      <c r="H141" s="80"/>
      <c r="I141" s="80"/>
      <c r="J141" s="81"/>
      <c r="K141" s="32"/>
      <c r="L141" s="32"/>
      <c r="M141" s="32"/>
      <c r="N141" s="53">
        <f t="shared" si="3"/>
        <v>0</v>
      </c>
      <c r="O141" s="53">
        <f t="shared" si="4"/>
        <v>0</v>
      </c>
      <c r="P141" s="53">
        <f t="shared" si="5"/>
        <v>0</v>
      </c>
      <c r="Q141" s="27"/>
      <c r="R141" s="1"/>
    </row>
    <row r="142" spans="1:18" ht="18" customHeight="1" thickBot="1">
      <c r="A142" s="24"/>
      <c r="B142" s="31"/>
      <c r="C142" s="17"/>
      <c r="D142" s="37"/>
      <c r="E142" s="37"/>
      <c r="F142" s="37"/>
      <c r="G142" s="40" t="s">
        <v>55</v>
      </c>
      <c r="H142" s="40" t="s">
        <v>135</v>
      </c>
      <c r="I142" s="40" t="s">
        <v>88</v>
      </c>
      <c r="J142" s="17"/>
      <c r="K142" s="32">
        <v>88000</v>
      </c>
      <c r="L142" s="32">
        <v>79411.9</v>
      </c>
      <c r="M142" s="32">
        <v>100000</v>
      </c>
      <c r="N142" s="53">
        <f t="shared" si="3"/>
        <v>105400</v>
      </c>
      <c r="O142" s="53">
        <f t="shared" si="4"/>
        <v>110564.6</v>
      </c>
      <c r="P142" s="53">
        <f t="shared" si="5"/>
        <v>116535.08840000002</v>
      </c>
      <c r="Q142" s="27"/>
      <c r="R142" s="1"/>
    </row>
    <row r="143" spans="1:18" ht="21.75" customHeight="1" thickBot="1">
      <c r="A143" s="24"/>
      <c r="B143" s="33">
        <v>20114001</v>
      </c>
      <c r="C143" s="34" t="s">
        <v>45</v>
      </c>
      <c r="D143" s="34"/>
      <c r="E143" s="35"/>
      <c r="F143" s="35"/>
      <c r="G143" s="39"/>
      <c r="H143" s="39"/>
      <c r="I143" s="39"/>
      <c r="J143" s="35">
        <v>210</v>
      </c>
      <c r="K143" s="44">
        <f>SUM(K142:K142)</f>
        <v>88000</v>
      </c>
      <c r="L143" s="44">
        <f>SUM(L142:L142)</f>
        <v>79411.9</v>
      </c>
      <c r="M143" s="46">
        <f>M142</f>
        <v>100000</v>
      </c>
      <c r="N143" s="54">
        <f t="shared" si="3"/>
        <v>105400</v>
      </c>
      <c r="O143" s="54">
        <f t="shared" si="4"/>
        <v>110564.6</v>
      </c>
      <c r="P143" s="54">
        <f t="shared" si="5"/>
        <v>116535.08840000002</v>
      </c>
      <c r="Q143" s="27"/>
      <c r="R143" s="1"/>
    </row>
    <row r="144" spans="1:18" ht="74.25" customHeight="1" thickBot="1">
      <c r="A144" s="24"/>
      <c r="B144" s="31">
        <v>20135100</v>
      </c>
      <c r="C144" s="17" t="s">
        <v>38</v>
      </c>
      <c r="D144" s="80" t="s">
        <v>85</v>
      </c>
      <c r="E144" s="80"/>
      <c r="F144" s="80"/>
      <c r="G144" s="80"/>
      <c r="H144" s="80"/>
      <c r="I144" s="80"/>
      <c r="J144" s="81"/>
      <c r="K144" s="32"/>
      <c r="L144" s="32"/>
      <c r="M144" s="32"/>
      <c r="N144" s="53">
        <f t="shared" si="3"/>
        <v>0</v>
      </c>
      <c r="O144" s="53">
        <f t="shared" si="4"/>
        <v>0</v>
      </c>
      <c r="P144" s="53">
        <f t="shared" si="5"/>
        <v>0</v>
      </c>
      <c r="Q144" s="27"/>
      <c r="R144" s="1"/>
    </row>
    <row r="145" spans="1:18" ht="25.5" customHeight="1" thickBot="1">
      <c r="A145" s="24"/>
      <c r="B145" s="31"/>
      <c r="C145" s="17"/>
      <c r="D145" s="37"/>
      <c r="E145" s="37"/>
      <c r="F145" s="37"/>
      <c r="G145" s="40" t="s">
        <v>59</v>
      </c>
      <c r="H145" s="59" t="s">
        <v>139</v>
      </c>
      <c r="I145" s="40" t="s">
        <v>88</v>
      </c>
      <c r="J145" s="17"/>
      <c r="K145" s="32">
        <v>0</v>
      </c>
      <c r="L145" s="32">
        <v>0</v>
      </c>
      <c r="M145" s="32">
        <v>0</v>
      </c>
      <c r="N145" s="53">
        <f t="shared" si="3"/>
        <v>0</v>
      </c>
      <c r="O145" s="53">
        <f t="shared" si="4"/>
        <v>0</v>
      </c>
      <c r="P145" s="53">
        <f t="shared" si="5"/>
        <v>0</v>
      </c>
      <c r="Q145" s="27"/>
      <c r="R145" s="1"/>
    </row>
    <row r="146" spans="1:18" ht="21.75" customHeight="1" thickBot="1">
      <c r="A146" s="24"/>
      <c r="B146" s="33">
        <v>20135100</v>
      </c>
      <c r="C146" s="34" t="s">
        <v>45</v>
      </c>
      <c r="D146" s="34"/>
      <c r="E146" s="35"/>
      <c r="F146" s="35"/>
      <c r="G146" s="39"/>
      <c r="H146" s="39"/>
      <c r="I146" s="39"/>
      <c r="J146" s="35">
        <v>0</v>
      </c>
      <c r="K146" s="44">
        <v>0</v>
      </c>
      <c r="L146" s="44">
        <v>0</v>
      </c>
      <c r="M146" s="46">
        <v>0</v>
      </c>
      <c r="N146" s="54">
        <f t="shared" si="3"/>
        <v>0</v>
      </c>
      <c r="O146" s="54">
        <f t="shared" si="4"/>
        <v>0</v>
      </c>
      <c r="P146" s="54">
        <f t="shared" si="5"/>
        <v>0</v>
      </c>
      <c r="Q146" s="27"/>
      <c r="R146" s="1"/>
    </row>
    <row r="147" spans="1:18" ht="11.25" customHeight="1" thickBot="1">
      <c r="A147" s="24"/>
      <c r="B147" s="31">
        <v>20144000</v>
      </c>
      <c r="C147" s="17" t="s">
        <v>12</v>
      </c>
      <c r="D147" s="80"/>
      <c r="E147" s="80"/>
      <c r="F147" s="80"/>
      <c r="G147" s="80"/>
      <c r="H147" s="80"/>
      <c r="I147" s="80"/>
      <c r="J147" s="81"/>
      <c r="K147" s="32"/>
      <c r="L147" s="32"/>
      <c r="M147" s="32"/>
      <c r="N147" s="53">
        <f t="shared" si="3"/>
        <v>0</v>
      </c>
      <c r="O147" s="53">
        <f t="shared" si="4"/>
        <v>0</v>
      </c>
      <c r="P147" s="53">
        <f t="shared" si="5"/>
        <v>0</v>
      </c>
      <c r="Q147" s="27"/>
      <c r="R147" s="1"/>
    </row>
    <row r="148" spans="1:18" ht="11.25" customHeight="1" thickBot="1">
      <c r="A148" s="24"/>
      <c r="B148" s="31"/>
      <c r="C148" s="17"/>
      <c r="D148" s="37"/>
      <c r="E148" s="37"/>
      <c r="F148" s="37"/>
      <c r="G148" s="40" t="s">
        <v>62</v>
      </c>
      <c r="H148" s="40" t="s">
        <v>136</v>
      </c>
      <c r="I148" s="40" t="s">
        <v>63</v>
      </c>
      <c r="J148" s="17"/>
      <c r="K148" s="32">
        <v>700000</v>
      </c>
      <c r="L148" s="32">
        <v>667664.5</v>
      </c>
      <c r="M148" s="32">
        <v>720000</v>
      </c>
      <c r="N148" s="53">
        <f t="shared" si="3"/>
        <v>758880</v>
      </c>
      <c r="O148" s="53">
        <f t="shared" si="4"/>
        <v>796065.12</v>
      </c>
      <c r="P148" s="53">
        <f t="shared" si="5"/>
        <v>839052.63648</v>
      </c>
      <c r="Q148" s="27"/>
      <c r="R148" s="1"/>
    </row>
    <row r="149" spans="1:18" ht="21.75" customHeight="1">
      <c r="A149" s="24"/>
      <c r="B149" s="33">
        <v>20144000</v>
      </c>
      <c r="C149" s="34" t="s">
        <v>45</v>
      </c>
      <c r="D149" s="34"/>
      <c r="E149" s="35"/>
      <c r="F149" s="35"/>
      <c r="G149" s="39"/>
      <c r="H149" s="39"/>
      <c r="I149" s="39"/>
      <c r="J149" s="35">
        <v>0</v>
      </c>
      <c r="K149" s="44">
        <f>K148</f>
        <v>700000</v>
      </c>
      <c r="L149" s="44">
        <f>L148</f>
        <v>667664.5</v>
      </c>
      <c r="M149" s="46">
        <f>M148</f>
        <v>720000</v>
      </c>
      <c r="N149" s="54">
        <f t="shared" si="3"/>
        <v>758880</v>
      </c>
      <c r="O149" s="54">
        <f t="shared" si="4"/>
        <v>796065.12</v>
      </c>
      <c r="P149" s="54">
        <f t="shared" si="5"/>
        <v>839052.63648</v>
      </c>
      <c r="Q149" s="27"/>
      <c r="R149" s="1"/>
    </row>
    <row r="151" ht="12.75">
      <c r="C151" t="s">
        <v>96</v>
      </c>
    </row>
    <row r="154" spans="3:16" ht="12.75">
      <c r="C154" s="82" t="s">
        <v>155</v>
      </c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</row>
    <row r="155" spans="1:1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</sheetData>
  <sheetProtection/>
  <mergeCells count="44">
    <mergeCell ref="C154:P154"/>
    <mergeCell ref="D56:J56"/>
    <mergeCell ref="D137:J137"/>
    <mergeCell ref="D147:J147"/>
    <mergeCell ref="D144:J144"/>
    <mergeCell ref="D67:J67"/>
    <mergeCell ref="D123:J123"/>
    <mergeCell ref="D85:J85"/>
    <mergeCell ref="D91:J91"/>
    <mergeCell ref="D78:J78"/>
    <mergeCell ref="D141:J141"/>
    <mergeCell ref="D28:J28"/>
    <mergeCell ref="D107:J107"/>
    <mergeCell ref="D113:J113"/>
    <mergeCell ref="D70:J70"/>
    <mergeCell ref="D110:J110"/>
    <mergeCell ref="D32:J32"/>
    <mergeCell ref="D64:J64"/>
    <mergeCell ref="D96:J96"/>
    <mergeCell ref="D88:J88"/>
    <mergeCell ref="D15:J15"/>
    <mergeCell ref="D74:J74"/>
    <mergeCell ref="D38:J38"/>
    <mergeCell ref="D35:J35"/>
    <mergeCell ref="D24:J24"/>
    <mergeCell ref="D46:J46"/>
    <mergeCell ref="D13:J13"/>
    <mergeCell ref="C14:I14"/>
    <mergeCell ref="M8:M10"/>
    <mergeCell ref="N8:P8"/>
    <mergeCell ref="K7:P7"/>
    <mergeCell ref="N9:N10"/>
    <mergeCell ref="O9:O10"/>
    <mergeCell ref="P9:P10"/>
    <mergeCell ref="B1:H1"/>
    <mergeCell ref="M1:P1"/>
    <mergeCell ref="C7:C10"/>
    <mergeCell ref="K8:L9"/>
    <mergeCell ref="D7:F9"/>
    <mergeCell ref="H9:H10"/>
    <mergeCell ref="I9:I10"/>
    <mergeCell ref="G9:G10"/>
    <mergeCell ref="G7:I8"/>
    <mergeCell ref="B7:B10"/>
  </mergeCells>
  <printOptions/>
  <pageMargins left="0.75" right="0.75" top="1" bottom="1" header="0.5" footer="0.5"/>
  <pageSetup fitToHeight="0" fitToWidth="1" orientation="landscape" paperSize="9" scale="48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Маргарита</cp:lastModifiedBy>
  <cp:lastPrinted>2018-02-15T12:32:13Z</cp:lastPrinted>
  <dcterms:modified xsi:type="dcterms:W3CDTF">2018-02-15T12:33:25Z</dcterms:modified>
  <cp:category/>
  <cp:version/>
  <cp:contentType/>
  <cp:contentStatus/>
</cp:coreProperties>
</file>